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C" sheetId="1" r:id="rId1"/>
  </sheets>
  <externalReferences>
    <externalReference r:id="rId4"/>
    <externalReference r:id="rId5"/>
  </externalReferences>
  <definedNames>
    <definedName name="Area_Annotation" localSheetId="0">'C'!$B$36:$O$40</definedName>
    <definedName name="Area_Annotation">#REF!</definedName>
    <definedName name="Area_Clear" localSheetId="0">'C'!$AJ$118,'C'!$AJ$175,'C'!$AJ$47,'C'!$B$36:$O$40</definedName>
    <definedName name="Area_Clear">#REF!,#REF!,#REF!,#REF!</definedName>
    <definedName name="Area_Reference" localSheetId="0">'C'!$R$105:$AJ$117,'C'!$R$162:$AJ$174,'C'!$R$48:$AJ$60,'C'!#REF!</definedName>
    <definedName name="Area_Reference">#REF!,#REF!,#REF!,#REF!</definedName>
    <definedName name="_xlnm.Print_Area" localSheetId="0">'C'!$Q$1:$AI$4,'C'!$Q$7:$AJ$176</definedName>
  </definedNames>
  <calcPr fullCalcOnLoad="1"/>
</workbook>
</file>

<file path=xl/sharedStrings.xml><?xml version="1.0" encoding="utf-8"?>
<sst xmlns="http://schemas.openxmlformats.org/spreadsheetml/2006/main" count="243" uniqueCount="53">
  <si>
    <t>（上段は台数：千台、下段は金額単位：百万円）</t>
  </si>
  <si>
    <t>（上段は台数：千台、中段は金額単位：百万円、下段は前年同月増減比率）</t>
  </si>
  <si>
    <t>前年同月</t>
  </si>
  <si>
    <t>前年同期</t>
  </si>
  <si>
    <t>全地域</t>
  </si>
  <si>
    <t>アジア</t>
  </si>
  <si>
    <t>中近東</t>
  </si>
  <si>
    <t>ヨーロッパ</t>
  </si>
  <si>
    <t>北アメリカ</t>
  </si>
  <si>
    <t>中南米</t>
  </si>
  <si>
    <t>アフリカ</t>
  </si>
  <si>
    <t>大洋州</t>
  </si>
  <si>
    <t>機種別</t>
  </si>
  <si>
    <t>ＨＳ番号</t>
  </si>
  <si>
    <t>比増減率(％)</t>
  </si>
  <si>
    <t>うち中国</t>
  </si>
  <si>
    <t>うちＥＵ</t>
  </si>
  <si>
    <t>うちロシア</t>
  </si>
  <si>
    <t>うちＵＳＡ</t>
  </si>
  <si>
    <t>通信機器</t>
  </si>
  <si>
    <t>金額</t>
  </si>
  <si>
    <t>比率</t>
  </si>
  <si>
    <t>電話機及び端末機器</t>
  </si>
  <si>
    <t>台数</t>
  </si>
  <si>
    <t>000</t>
  </si>
  <si>
    <t>比率</t>
  </si>
  <si>
    <t>ファクシミリ</t>
  </si>
  <si>
    <t>ＮＷ関連機器</t>
  </si>
  <si>
    <t>部品</t>
  </si>
  <si>
    <t>（注）</t>
  </si>
  <si>
    <t>1.財務省貿易統計調査に基づく。(2007年1月分より改正）</t>
  </si>
  <si>
    <t>・従来は無線通信用部品を定義する区分が無かったが、</t>
  </si>
  <si>
    <t>2.2007年1月の輸出入統計品目表に準じ統計改正に伴い、下記変更となった。</t>
  </si>
  <si>
    <t>・統計品目番号　「85.17」に通信機器がまとめられた（ファクシミリは印刷機へ「84.43」）</t>
  </si>
  <si>
    <t>・合計値は四捨五入の関係で多少合わない場合がある。</t>
  </si>
  <si>
    <t>・従来はルーター、LANスイッチを定義する区分が無かったが、新たに交換機等と同一区分でデータ通信機器として新設された。</t>
  </si>
  <si>
    <t>一般社団法人情報通信ネットワーク産業協会（Ｃ－１）</t>
  </si>
  <si>
    <t>一般社団法人情報通信ネットワーク産業協会（Ｃ－２）</t>
  </si>
  <si>
    <t>電話機及び端末機器</t>
  </si>
  <si>
    <t>一般社団法人情報通信ネットワーク産業協会（Ｃ－３）</t>
  </si>
  <si>
    <t>一般社団法人情報通信ネットワーク産業協会（Ｃ－４）</t>
  </si>
  <si>
    <t>　　月・期</t>
  </si>
  <si>
    <t>地域不明</t>
  </si>
  <si>
    <t>電話機及び端末機器</t>
  </si>
  <si>
    <t>携帯電話</t>
  </si>
  <si>
    <t>コードレスホン</t>
  </si>
  <si>
    <t>留守番電話装置</t>
  </si>
  <si>
    <t>その他</t>
  </si>
  <si>
    <t>コードレスホン</t>
  </si>
  <si>
    <t>基地局</t>
  </si>
  <si>
    <t>データ通信機器</t>
  </si>
  <si>
    <t>その他ＮＷ関連機器</t>
  </si>
  <si>
    <t>　新たに有線・無線を問わない部品として新設された。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</si>
</sst>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_);[Red]\(#,##0\)"/>
    <numFmt numFmtId="178" formatCode="[&lt;=999]000;000\-00"/>
    <numFmt numFmtId="179" formatCode="[&lt;=999]000;[&lt;=9999]000\-00;000\-0000"/>
    <numFmt numFmtId="180" formatCode="0.00_ "/>
    <numFmt numFmtId="181" formatCode="#,##0_ "/>
    <numFmt numFmtId="182" formatCode=";;;"/>
    <numFmt numFmtId="183" formatCode="0&quot;年&quot;"/>
    <numFmt numFmtId="184" formatCode="yyyy&quot;年&quot;m&quot;月 通 信 機 器 地 域 別 輸 出 実 績&quot;"/>
    <numFmt numFmtId="185" formatCode="&quot;１．地域別（&quot;m&quot;月）&quot;"/>
    <numFmt numFmtId="186" formatCode="&quot;(&quot;0&quot;%)&quot;"/>
    <numFmt numFmtId="187" formatCode="#,##0,"/>
    <numFmt numFmtId="188" formatCode="&quot;(&quot;0%&quot;)&quot;"/>
    <numFmt numFmtId="189" formatCode="yyyy/m/d;@"/>
    <numFmt numFmtId="190" formatCode="#,##0,\ "/>
    <numFmt numFmtId="191" formatCode="#,##0,;;;&quot;     &quot;@\ "/>
    <numFmt numFmtId="192" formatCode="0_);\(0\)"/>
    <numFmt numFmtId="193" formatCode="&quot;(&quot;0%&quot;)&quot;;&quot;(&quot;\-0%&quot;)&quot;"/>
    <numFmt numFmtId="194" formatCode="0&quot;年度&quot;"/>
    <numFmt numFmtId="195" formatCode="&quot;(&quot;0.0%&quot;)&quot;;&quot;(&quot;\-0.0%&quot;)&quot;"/>
    <numFmt numFmtId="196" formatCode="&quot;(&quot;0.00%&quot;)&quot;;&quot;(&quot;\-0.00%&quot;)&quot;"/>
    <numFmt numFmtId="197" formatCode="#,##0,;;&quot;-    &quot;\ "/>
    <numFmt numFmtId="198" formatCode="yyyy&quot;年&quot;m&quot;月&quot;;@"/>
    <numFmt numFmtId="199" formatCode="0.0%"/>
  </numFmts>
  <fonts count="15">
    <font>
      <sz val="12"/>
      <name val="ＭＳ 明朝"/>
      <family val="1"/>
    </font>
    <font>
      <sz val="6"/>
      <name val="ＭＳ 明朝"/>
      <family val="1"/>
    </font>
    <font>
      <u val="double"/>
      <sz val="16"/>
      <color indexed="12"/>
      <name val="ＭＳ ゴシック"/>
      <family val="3"/>
    </font>
    <font>
      <sz val="12"/>
      <color indexed="12"/>
      <name val="ＭＳ ゴシック"/>
      <family val="3"/>
    </font>
    <font>
      <u val="single"/>
      <sz val="12"/>
      <color indexed="12"/>
      <name val="ＭＳ 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0"/>
      <color indexed="12"/>
      <name val="ＭＳ ゴシック"/>
      <family val="3"/>
    </font>
    <font>
      <sz val="18"/>
      <color indexed="12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sz val="11"/>
      <color indexed="12"/>
      <name val="ＭＳ ゴシック"/>
      <family val="3"/>
    </font>
    <font>
      <sz val="12"/>
      <color indexed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dashed"/>
      <top>
        <color indexed="63"/>
      </top>
      <bottom style="thin">
        <color indexed="8"/>
      </bottom>
    </border>
    <border>
      <left>
        <color indexed="63"/>
      </left>
      <right style="thin"/>
      <top style="dashed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dashed"/>
      <right style="dashed"/>
      <top style="dashed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dotted"/>
      <right style="thin"/>
      <top style="thin">
        <color indexed="8"/>
      </top>
      <bottom>
        <color indexed="63"/>
      </bottom>
    </border>
    <border>
      <left style="dotted"/>
      <right style="dotted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 style="hair">
        <color indexed="55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>
        <color indexed="55"/>
      </top>
      <bottom style="thin"/>
    </border>
    <border>
      <left style="dotted"/>
      <right style="thin"/>
      <top style="hair">
        <color indexed="55"/>
      </top>
      <bottom style="thin"/>
    </border>
    <border>
      <left style="thin"/>
      <right style="thin"/>
      <top style="hair">
        <color indexed="55"/>
      </top>
      <bottom style="thin"/>
    </border>
    <border>
      <left style="dotted"/>
      <right style="dotted"/>
      <top style="hair">
        <color indexed="55"/>
      </top>
      <bottom style="thin"/>
    </border>
    <border>
      <left style="thin"/>
      <right style="medium"/>
      <top style="hair">
        <color indexed="55"/>
      </top>
      <bottom style="thin"/>
    </border>
    <border>
      <left style="medium"/>
      <right style="thin"/>
      <top style="hair">
        <color indexed="55"/>
      </top>
      <bottom style="thin"/>
    </border>
    <border>
      <left style="medium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hair">
        <color indexed="55"/>
      </top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dashed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6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182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189" fontId="0" fillId="0" borderId="0" xfId="0" applyNumberFormat="1" applyAlignment="1">
      <alignment vertical="center"/>
    </xf>
    <xf numFmtId="0" fontId="2" fillId="0" borderId="0" xfId="0" applyNumberFormat="1" applyFont="1" applyAlignment="1" applyProtection="1">
      <alignment horizontal="centerContinuous" vertical="center"/>
      <protection/>
    </xf>
    <xf numFmtId="0" fontId="3" fillId="0" borderId="0" xfId="0" applyFont="1" applyAlignment="1">
      <alignment horizontal="centerContinuous" vertical="center"/>
    </xf>
    <xf numFmtId="185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181" fontId="3" fillId="0" borderId="0" xfId="0" applyNumberFormat="1" applyFont="1" applyAlignment="1">
      <alignment horizontal="centerContinuous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2" borderId="0" xfId="20" applyFont="1" applyFill="1" applyAlignment="1" applyProtection="1">
      <alignment vertical="center"/>
      <protection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/>
    </xf>
    <xf numFmtId="194" fontId="3" fillId="0" borderId="10" xfId="0" applyNumberFormat="1" applyFont="1" applyBorder="1" applyAlignment="1">
      <alignment horizontal="center" vertical="center"/>
    </xf>
    <xf numFmtId="194" fontId="3" fillId="0" borderId="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5" xfId="0" applyNumberFormat="1" applyFont="1" applyFill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19" xfId="0" applyFont="1" applyBorder="1" applyAlignment="1">
      <alignment horizontal="right" vertical="center"/>
    </xf>
    <xf numFmtId="191" fontId="3" fillId="0" borderId="21" xfId="0" applyNumberFormat="1" applyFont="1" applyFill="1" applyBorder="1" applyAlignment="1" applyProtection="1">
      <alignment vertical="center"/>
      <protection/>
    </xf>
    <xf numFmtId="37" fontId="3" fillId="0" borderId="22" xfId="0" applyNumberFormat="1" applyFont="1" applyFill="1" applyBorder="1" applyAlignment="1" applyProtection="1">
      <alignment vertical="center"/>
      <protection/>
    </xf>
    <xf numFmtId="176" fontId="3" fillId="0" borderId="23" xfId="0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181" fontId="3" fillId="0" borderId="26" xfId="0" applyNumberFormat="1" applyFont="1" applyFill="1" applyBorder="1" applyAlignment="1">
      <alignment vertical="center"/>
    </xf>
    <xf numFmtId="181" fontId="3" fillId="0" borderId="22" xfId="0" applyNumberFormat="1" applyFont="1" applyFill="1" applyBorder="1" applyAlignment="1">
      <alignment vertical="center"/>
    </xf>
    <xf numFmtId="181" fontId="3" fillId="0" borderId="27" xfId="0" applyNumberFormat="1" applyFont="1" applyFill="1" applyBorder="1" applyAlignment="1">
      <alignment vertical="center"/>
    </xf>
    <xf numFmtId="181" fontId="3" fillId="0" borderId="20" xfId="0" applyNumberFormat="1" applyFont="1" applyFill="1" applyBorder="1" applyAlignment="1">
      <alignment vertical="center"/>
    </xf>
    <xf numFmtId="181" fontId="3" fillId="0" borderId="28" xfId="0" applyNumberFormat="1" applyFont="1" applyFill="1" applyBorder="1" applyAlignment="1">
      <alignment vertical="center"/>
    </xf>
    <xf numFmtId="181" fontId="3" fillId="0" borderId="29" xfId="0" applyNumberFormat="1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30" xfId="0" applyFont="1" applyBorder="1" applyAlignment="1">
      <alignment horizontal="right" vertical="center"/>
    </xf>
    <xf numFmtId="191" fontId="3" fillId="0" borderId="32" xfId="0" applyNumberFormat="1" applyFont="1" applyFill="1" applyBorder="1" applyAlignment="1" applyProtection="1">
      <alignment vertical="center"/>
      <protection/>
    </xf>
    <xf numFmtId="190" fontId="3" fillId="0" borderId="33" xfId="0" applyNumberFormat="1" applyFont="1" applyFill="1" applyBorder="1" applyAlignment="1" applyProtection="1">
      <alignment vertical="center"/>
      <protection/>
    </xf>
    <xf numFmtId="199" fontId="3" fillId="0" borderId="34" xfId="0" applyNumberFormat="1" applyFont="1" applyFill="1" applyBorder="1" applyAlignment="1" applyProtection="1">
      <alignment horizontal="center" vertical="center"/>
      <protection/>
    </xf>
    <xf numFmtId="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7" fillId="0" borderId="35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190" fontId="3" fillId="0" borderId="36" xfId="0" applyNumberFormat="1" applyFont="1" applyFill="1" applyBorder="1" applyAlignment="1">
      <alignment vertical="center"/>
    </xf>
    <xf numFmtId="190" fontId="3" fillId="0" borderId="37" xfId="0" applyNumberFormat="1" applyFont="1" applyFill="1" applyBorder="1" applyAlignment="1">
      <alignment vertical="center"/>
    </xf>
    <xf numFmtId="190" fontId="3" fillId="0" borderId="38" xfId="0" applyNumberFormat="1" applyFont="1" applyFill="1" applyBorder="1" applyAlignment="1">
      <alignment vertical="center"/>
    </xf>
    <xf numFmtId="190" fontId="3" fillId="0" borderId="35" xfId="0" applyNumberFormat="1" applyFont="1" applyFill="1" applyBorder="1" applyAlignment="1">
      <alignment vertical="center"/>
    </xf>
    <xf numFmtId="190" fontId="3" fillId="0" borderId="39" xfId="0" applyNumberFormat="1" applyFont="1" applyFill="1" applyBorder="1" applyAlignment="1">
      <alignment vertical="center"/>
    </xf>
    <xf numFmtId="190" fontId="3" fillId="0" borderId="29" xfId="0" applyNumberFormat="1" applyFont="1" applyFill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90" fontId="3" fillId="0" borderId="42" xfId="0" applyNumberFormat="1" applyFont="1" applyFill="1" applyBorder="1" applyAlignment="1" applyProtection="1">
      <alignment vertical="center"/>
      <protection/>
    </xf>
    <xf numFmtId="190" fontId="3" fillId="0" borderId="43" xfId="0" applyNumberFormat="1" applyFont="1" applyFill="1" applyBorder="1" applyAlignment="1" applyProtection="1">
      <alignment vertical="center"/>
      <protection/>
    </xf>
    <xf numFmtId="199" fontId="3" fillId="0" borderId="23" xfId="0" applyNumberFormat="1" applyFont="1" applyFill="1" applyBorder="1" applyAlignment="1" applyProtection="1">
      <alignment horizontal="center" vertical="center"/>
      <protection/>
    </xf>
    <xf numFmtId="191" fontId="3" fillId="0" borderId="44" xfId="0" applyNumberFormat="1" applyFont="1" applyFill="1" applyBorder="1" applyAlignment="1" applyProtection="1">
      <alignment vertical="center"/>
      <protection/>
    </xf>
    <xf numFmtId="0" fontId="7" fillId="0" borderId="45" xfId="0" applyFont="1" applyBorder="1" applyAlignment="1">
      <alignment horizontal="center" vertical="center"/>
    </xf>
    <xf numFmtId="193" fontId="3" fillId="0" borderId="46" xfId="0" applyNumberFormat="1" applyFont="1" applyFill="1" applyBorder="1" applyAlignment="1">
      <alignment horizontal="center" vertical="center"/>
    </xf>
    <xf numFmtId="193" fontId="3" fillId="0" borderId="47" xfId="0" applyNumberFormat="1" applyFont="1" applyFill="1" applyBorder="1" applyAlignment="1">
      <alignment horizontal="center" vertical="center"/>
    </xf>
    <xf numFmtId="193" fontId="3" fillId="0" borderId="48" xfId="0" applyNumberFormat="1" applyFont="1" applyFill="1" applyBorder="1" applyAlignment="1">
      <alignment horizontal="center" vertical="center"/>
    </xf>
    <xf numFmtId="193" fontId="3" fillId="0" borderId="49" xfId="0" applyNumberFormat="1" applyFont="1" applyFill="1" applyBorder="1" applyAlignment="1">
      <alignment horizontal="center" vertical="center"/>
    </xf>
    <xf numFmtId="193" fontId="3" fillId="0" borderId="50" xfId="0" applyNumberFormat="1" applyFont="1" applyFill="1" applyBorder="1" applyAlignment="1">
      <alignment horizontal="center" vertical="center"/>
    </xf>
    <xf numFmtId="193" fontId="3" fillId="0" borderId="51" xfId="0" applyNumberFormat="1" applyFont="1" applyFill="1" applyBorder="1" applyAlignment="1">
      <alignment horizontal="center" vertical="center"/>
    </xf>
    <xf numFmtId="190" fontId="3" fillId="0" borderId="46" xfId="0" applyNumberFormat="1" applyFont="1" applyFill="1" applyBorder="1" applyAlignment="1" applyProtection="1">
      <alignment vertical="center"/>
      <protection/>
    </xf>
    <xf numFmtId="0" fontId="3" fillId="0" borderId="37" xfId="0" applyFont="1" applyBorder="1" applyAlignment="1">
      <alignment horizontal="distributed" vertical="center"/>
    </xf>
    <xf numFmtId="0" fontId="3" fillId="0" borderId="33" xfId="0" applyFont="1" applyBorder="1" applyAlignment="1">
      <alignment vertical="center"/>
    </xf>
    <xf numFmtId="191" fontId="3" fillId="0" borderId="32" xfId="0" applyNumberFormat="1" applyFont="1" applyFill="1" applyBorder="1" applyAlignment="1" applyProtection="1">
      <alignment vertical="center"/>
      <protection/>
    </xf>
    <xf numFmtId="193" fontId="3" fillId="0" borderId="52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distributed" vertical="distributed"/>
    </xf>
    <xf numFmtId="191" fontId="3" fillId="0" borderId="53" xfId="0" applyNumberFormat="1" applyFont="1" applyFill="1" applyBorder="1" applyAlignment="1" applyProtection="1">
      <alignment vertical="center"/>
      <protection/>
    </xf>
    <xf numFmtId="190" fontId="3" fillId="0" borderId="54" xfId="0" applyNumberFormat="1" applyFont="1" applyFill="1" applyBorder="1" applyAlignment="1" applyProtection="1">
      <alignment vertical="center"/>
      <protection/>
    </xf>
    <xf numFmtId="0" fontId="3" fillId="0" borderId="24" xfId="0" applyFont="1" applyBorder="1" applyAlignment="1">
      <alignment horizontal="distributed" vertical="center"/>
    </xf>
    <xf numFmtId="191" fontId="3" fillId="0" borderId="55" xfId="0" applyNumberFormat="1" applyFont="1" applyFill="1" applyBorder="1" applyAlignment="1" applyProtection="1">
      <alignment vertical="center"/>
      <protection/>
    </xf>
    <xf numFmtId="190" fontId="3" fillId="0" borderId="56" xfId="0" applyNumberFormat="1" applyFont="1" applyFill="1" applyBorder="1" applyAlignment="1" applyProtection="1">
      <alignment vertical="center"/>
      <protection/>
    </xf>
    <xf numFmtId="0" fontId="3" fillId="0" borderId="35" xfId="0" applyFont="1" applyBorder="1" applyAlignment="1">
      <alignment vertical="center"/>
    </xf>
    <xf numFmtId="179" fontId="7" fillId="0" borderId="0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vertical="center"/>
    </xf>
    <xf numFmtId="0" fontId="3" fillId="0" borderId="33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distributed"/>
    </xf>
    <xf numFmtId="180" fontId="7" fillId="0" borderId="35" xfId="0" applyNumberFormat="1" applyFont="1" applyBorder="1" applyAlignment="1">
      <alignment horizontal="left" vertical="center"/>
    </xf>
    <xf numFmtId="197" fontId="3" fillId="0" borderId="57" xfId="0" applyNumberFormat="1" applyFont="1" applyFill="1" applyBorder="1" applyAlignment="1" applyProtection="1">
      <alignment vertical="center"/>
      <protection/>
    </xf>
    <xf numFmtId="190" fontId="3" fillId="0" borderId="58" xfId="0" applyNumberFormat="1" applyFont="1" applyFill="1" applyBorder="1" applyAlignment="1" applyProtection="1">
      <alignment vertical="center"/>
      <protection/>
    </xf>
    <xf numFmtId="199" fontId="3" fillId="0" borderId="57" xfId="0" applyNumberFormat="1" applyFont="1" applyFill="1" applyBorder="1" applyAlignment="1" applyProtection="1">
      <alignment horizontal="center" vertical="center"/>
      <protection/>
    </xf>
    <xf numFmtId="199" fontId="3" fillId="0" borderId="59" xfId="0" applyNumberFormat="1" applyFont="1" applyFill="1" applyBorder="1" applyAlignment="1" applyProtection="1">
      <alignment horizontal="center" vertical="center"/>
      <protection/>
    </xf>
    <xf numFmtId="197" fontId="3" fillId="0" borderId="32" xfId="0" applyNumberFormat="1" applyFont="1" applyFill="1" applyBorder="1" applyAlignment="1" applyProtection="1">
      <alignment vertical="center"/>
      <protection/>
    </xf>
    <xf numFmtId="190" fontId="3" fillId="0" borderId="17" xfId="0" applyNumberFormat="1" applyFont="1" applyFill="1" applyBorder="1" applyAlignment="1" applyProtection="1">
      <alignment vertical="center"/>
      <protection/>
    </xf>
    <xf numFmtId="199" fontId="3" fillId="0" borderId="32" xfId="0" applyNumberFormat="1" applyFont="1" applyFill="1" applyBorder="1" applyAlignment="1" applyProtection="1">
      <alignment horizontal="center" vertical="center"/>
      <protection/>
    </xf>
    <xf numFmtId="199" fontId="3" fillId="0" borderId="60" xfId="0" applyNumberFormat="1" applyFont="1" applyFill="1" applyBorder="1" applyAlignment="1" applyProtection="1">
      <alignment horizontal="center" vertical="center"/>
      <protection/>
    </xf>
    <xf numFmtId="179" fontId="7" fillId="0" borderId="30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distributed" vertical="center"/>
    </xf>
    <xf numFmtId="0" fontId="3" fillId="0" borderId="61" xfId="0" applyFont="1" applyBorder="1" applyAlignment="1">
      <alignment vertical="center"/>
    </xf>
    <xf numFmtId="0" fontId="3" fillId="0" borderId="31" xfId="0" applyFont="1" applyBorder="1" applyAlignment="1">
      <alignment horizontal="distributed" vertical="center"/>
    </xf>
    <xf numFmtId="190" fontId="3" fillId="0" borderId="62" xfId="0" applyNumberFormat="1" applyFont="1" applyFill="1" applyBorder="1" applyAlignment="1" applyProtection="1">
      <alignment vertical="center"/>
      <protection/>
    </xf>
    <xf numFmtId="180" fontId="7" fillId="0" borderId="24" xfId="0" applyNumberFormat="1" applyFont="1" applyBorder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191" fontId="3" fillId="0" borderId="53" xfId="0" applyNumberFormat="1" applyFont="1" applyFill="1" applyBorder="1" applyAlignment="1" applyProtection="1">
      <alignment vertical="center"/>
      <protection/>
    </xf>
    <xf numFmtId="177" fontId="3" fillId="0" borderId="54" xfId="0" applyNumberFormat="1" applyFont="1" applyFill="1" applyBorder="1" applyAlignment="1" applyProtection="1">
      <alignment vertical="center"/>
      <protection/>
    </xf>
    <xf numFmtId="0" fontId="3" fillId="0" borderId="65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7" fillId="0" borderId="67" xfId="0" applyFont="1" applyBorder="1" applyAlignment="1">
      <alignment horizontal="left" vertical="center"/>
    </xf>
    <xf numFmtId="0" fontId="7" fillId="0" borderId="66" xfId="0" applyFont="1" applyBorder="1" applyAlignment="1">
      <alignment horizontal="right" vertical="center"/>
    </xf>
    <xf numFmtId="191" fontId="3" fillId="0" borderId="68" xfId="0" applyNumberFormat="1" applyFont="1" applyFill="1" applyBorder="1" applyAlignment="1" applyProtection="1">
      <alignment vertical="center"/>
      <protection/>
    </xf>
    <xf numFmtId="190" fontId="3" fillId="0" borderId="69" xfId="0" applyNumberFormat="1" applyFont="1" applyFill="1" applyBorder="1" applyAlignment="1" applyProtection="1">
      <alignment vertical="center"/>
      <protection/>
    </xf>
    <xf numFmtId="199" fontId="3" fillId="0" borderId="7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distributed" vertical="center"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3" fillId="0" borderId="0" xfId="0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38" fontId="11" fillId="0" borderId="0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vertical="justify" wrapText="1"/>
    </xf>
    <xf numFmtId="0" fontId="0" fillId="0" borderId="0" xfId="0" applyBorder="1" applyAlignment="1">
      <alignment vertical="justify" wrapText="1"/>
    </xf>
    <xf numFmtId="177" fontId="11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 quotePrefix="1">
      <alignment horizontal="left" vertical="center"/>
    </xf>
    <xf numFmtId="0" fontId="7" fillId="0" borderId="0" xfId="0" applyFont="1" applyBorder="1" applyAlignment="1" quotePrefix="1">
      <alignment horizontal="right" vertical="center"/>
    </xf>
    <xf numFmtId="0" fontId="11" fillId="0" borderId="0" xfId="0" applyFont="1" applyAlignment="1">
      <alignment horizontal="right" vertical="center"/>
    </xf>
    <xf numFmtId="181" fontId="3" fillId="0" borderId="36" xfId="0" applyNumberFormat="1" applyFont="1" applyFill="1" applyBorder="1" applyAlignment="1">
      <alignment vertical="center"/>
    </xf>
    <xf numFmtId="181" fontId="3" fillId="0" borderId="37" xfId="0" applyNumberFormat="1" applyFont="1" applyFill="1" applyBorder="1" applyAlignment="1">
      <alignment vertical="center"/>
    </xf>
    <xf numFmtId="181" fontId="3" fillId="0" borderId="38" xfId="0" applyNumberFormat="1" applyFont="1" applyFill="1" applyBorder="1" applyAlignment="1">
      <alignment vertical="center"/>
    </xf>
    <xf numFmtId="181" fontId="3" fillId="0" borderId="35" xfId="0" applyNumberFormat="1" applyFont="1" applyFill="1" applyBorder="1" applyAlignment="1">
      <alignment vertical="center"/>
    </xf>
    <xf numFmtId="181" fontId="3" fillId="0" borderId="39" xfId="0" applyNumberFormat="1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190" fontId="3" fillId="0" borderId="71" xfId="0" applyNumberFormat="1" applyFont="1" applyFill="1" applyBorder="1" applyAlignment="1">
      <alignment vertical="center"/>
    </xf>
    <xf numFmtId="190" fontId="3" fillId="0" borderId="72" xfId="0" applyNumberFormat="1" applyFont="1" applyFill="1" applyBorder="1" applyAlignment="1">
      <alignment vertical="center"/>
    </xf>
    <xf numFmtId="190" fontId="3" fillId="0" borderId="73" xfId="0" applyNumberFormat="1" applyFont="1" applyFill="1" applyBorder="1" applyAlignment="1">
      <alignment vertical="center"/>
    </xf>
    <xf numFmtId="190" fontId="3" fillId="0" borderId="74" xfId="0" applyNumberFormat="1" applyFont="1" applyFill="1" applyBorder="1" applyAlignment="1">
      <alignment vertical="center"/>
    </xf>
    <xf numFmtId="190" fontId="3" fillId="0" borderId="75" xfId="0" applyNumberFormat="1" applyFont="1" applyFill="1" applyBorder="1" applyAlignment="1">
      <alignment vertical="center"/>
    </xf>
    <xf numFmtId="190" fontId="3" fillId="0" borderId="76" xfId="0" applyNumberFormat="1" applyFont="1" applyFill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193" fontId="3" fillId="0" borderId="80" xfId="0" applyNumberFormat="1" applyFont="1" applyFill="1" applyBorder="1" applyAlignment="1">
      <alignment horizontal="center" vertical="center"/>
    </xf>
    <xf numFmtId="193" fontId="3" fillId="0" borderId="81" xfId="0" applyNumberFormat="1" applyFont="1" applyFill="1" applyBorder="1" applyAlignment="1">
      <alignment horizontal="center" vertical="center"/>
    </xf>
    <xf numFmtId="193" fontId="3" fillId="0" borderId="82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distributed" vertical="distributed"/>
    </xf>
    <xf numFmtId="190" fontId="3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9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distributed"/>
    </xf>
    <xf numFmtId="0" fontId="3" fillId="0" borderId="0" xfId="0" applyFont="1" applyBorder="1" applyAlignment="1">
      <alignment horizontal="distributed" vertical="distributed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81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right" vertical="center"/>
    </xf>
    <xf numFmtId="0" fontId="3" fillId="0" borderId="83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7" xfId="0" applyFont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91" xfId="0" applyFont="1" applyBorder="1" applyAlignment="1">
      <alignment horizontal="right" vertical="center"/>
    </xf>
    <xf numFmtId="0" fontId="7" fillId="0" borderId="37" xfId="0" applyFont="1" applyBorder="1" applyAlignment="1">
      <alignment horizontal="left" vertical="center"/>
    </xf>
    <xf numFmtId="0" fontId="7" fillId="0" borderId="29" xfId="0" applyFont="1" applyBorder="1" applyAlignment="1">
      <alignment horizontal="right" vertical="center"/>
    </xf>
    <xf numFmtId="0" fontId="7" fillId="0" borderId="33" xfId="0" applyFont="1" applyBorder="1" applyAlignment="1">
      <alignment horizontal="left" vertical="center"/>
    </xf>
    <xf numFmtId="0" fontId="7" fillId="0" borderId="17" xfId="0" applyFont="1" applyBorder="1" applyAlignment="1">
      <alignment horizontal="right" vertical="center"/>
    </xf>
    <xf numFmtId="0" fontId="3" fillId="0" borderId="20" xfId="0" applyFont="1" applyBorder="1" applyAlignment="1">
      <alignment horizontal="distributed" vertical="center"/>
    </xf>
    <xf numFmtId="179" fontId="7" fillId="0" borderId="29" xfId="0" applyNumberFormat="1" applyFont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 vertical="center"/>
    </xf>
    <xf numFmtId="180" fontId="7" fillId="0" borderId="37" xfId="0" applyNumberFormat="1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3" fillId="0" borderId="9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7" fillId="0" borderId="78" xfId="0" applyFont="1" applyBorder="1" applyAlignment="1">
      <alignment horizontal="left" vertical="center"/>
    </xf>
    <xf numFmtId="0" fontId="7" fillId="0" borderId="93" xfId="0" applyFont="1" applyBorder="1" applyAlignment="1">
      <alignment horizontal="right" vertical="center"/>
    </xf>
    <xf numFmtId="0" fontId="0" fillId="0" borderId="0" xfId="0" applyBorder="1" applyAlignment="1">
      <alignment horizontal="center" vertical="justify" wrapText="1"/>
    </xf>
    <xf numFmtId="0" fontId="3" fillId="0" borderId="94" xfId="0" applyFont="1" applyFill="1" applyBorder="1" applyAlignment="1">
      <alignment horizontal="center" vertical="center"/>
    </xf>
    <xf numFmtId="0" fontId="9" fillId="0" borderId="95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3" fillId="0" borderId="96" xfId="0" applyFont="1" applyBorder="1" applyAlignment="1">
      <alignment vertical="center"/>
    </xf>
    <xf numFmtId="0" fontId="9" fillId="0" borderId="96" xfId="0" applyFont="1" applyBorder="1" applyAlignment="1">
      <alignment vertical="center"/>
    </xf>
    <xf numFmtId="0" fontId="7" fillId="0" borderId="97" xfId="0" applyFont="1" applyBorder="1" applyAlignment="1">
      <alignment horizontal="left" vertical="center"/>
    </xf>
    <xf numFmtId="0" fontId="7" fillId="0" borderId="96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180" fontId="7" fillId="0" borderId="96" xfId="0" applyNumberFormat="1" applyFont="1" applyBorder="1" applyAlignment="1">
      <alignment horizontal="left" vertical="center"/>
    </xf>
    <xf numFmtId="0" fontId="3" fillId="0" borderId="98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9" fillId="0" borderId="99" xfId="0" applyFont="1" applyBorder="1" applyAlignment="1">
      <alignment vertical="center"/>
    </xf>
    <xf numFmtId="0" fontId="7" fillId="0" borderId="41" xfId="0" applyFont="1" applyBorder="1" applyAlignment="1">
      <alignment horizontal="left" vertical="center"/>
    </xf>
    <xf numFmtId="0" fontId="7" fillId="0" borderId="41" xfId="0" applyFont="1" applyBorder="1" applyAlignment="1">
      <alignment horizontal="right" vertical="center"/>
    </xf>
    <xf numFmtId="0" fontId="3" fillId="0" borderId="100" xfId="0" applyFont="1" applyBorder="1" applyAlignment="1">
      <alignment vertical="center"/>
    </xf>
    <xf numFmtId="0" fontId="3" fillId="0" borderId="99" xfId="0" applyFont="1" applyBorder="1" applyAlignment="1">
      <alignment vertical="center"/>
    </xf>
    <xf numFmtId="0" fontId="3" fillId="0" borderId="101" xfId="0" applyFont="1" applyBorder="1" applyAlignment="1">
      <alignment horizontal="distributed" vertical="center"/>
    </xf>
    <xf numFmtId="179" fontId="7" fillId="0" borderId="41" xfId="0" applyNumberFormat="1" applyFont="1" applyBorder="1" applyAlignment="1">
      <alignment horizontal="right" vertical="center"/>
    </xf>
    <xf numFmtId="0" fontId="3" fillId="0" borderId="96" xfId="0" applyFont="1" applyBorder="1" applyAlignment="1">
      <alignment horizontal="distributed" vertical="center"/>
    </xf>
    <xf numFmtId="0" fontId="3" fillId="0" borderId="62" xfId="0" applyFont="1" applyBorder="1" applyAlignment="1">
      <alignment horizontal="distributed" vertical="center"/>
    </xf>
    <xf numFmtId="0" fontId="7" fillId="0" borderId="61" xfId="0" applyFont="1" applyBorder="1" applyAlignment="1">
      <alignment horizontal="left" vertical="center"/>
    </xf>
    <xf numFmtId="0" fontId="3" fillId="0" borderId="102" xfId="0" applyFont="1" applyBorder="1" applyAlignment="1">
      <alignment vertical="center"/>
    </xf>
    <xf numFmtId="0" fontId="3" fillId="0" borderId="103" xfId="0" applyFont="1" applyBorder="1" applyAlignment="1">
      <alignment vertical="center"/>
    </xf>
    <xf numFmtId="0" fontId="3" fillId="0" borderId="104" xfId="0" applyFont="1" applyBorder="1" applyAlignment="1">
      <alignment vertical="center"/>
    </xf>
    <xf numFmtId="0" fontId="7" fillId="0" borderId="104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181" fontId="3" fillId="0" borderId="0" xfId="0" applyNumberFormat="1" applyFont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81" fontId="3" fillId="0" borderId="0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horizontal="left" vertical="center"/>
    </xf>
    <xf numFmtId="177" fontId="11" fillId="0" borderId="0" xfId="0" applyNumberFormat="1" applyFont="1" applyBorder="1" applyAlignment="1" applyProtection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03b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0</xdr:rowOff>
    </xdr:from>
    <xdr:to>
      <xdr:col>3</xdr:col>
      <xdr:colOff>990600</xdr:colOff>
      <xdr:row>7</xdr:row>
      <xdr:rowOff>114300</xdr:rowOff>
    </xdr:to>
    <xdr:sp fLocksText="0">
      <xdr:nvSpPr>
        <xdr:cNvPr id="1" name="テキスト 4"/>
        <xdr:cNvSpPr txBox="1">
          <a:spLocks noChangeArrowheads="1"/>
        </xdr:cNvSpPr>
      </xdr:nvSpPr>
      <xdr:spPr>
        <a:xfrm>
          <a:off x="190500" y="11582400"/>
          <a:ext cx="14097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61200" rIns="126000" bIns="8280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統計表   Ｃ</a:t>
          </a:r>
        </a:p>
      </xdr:txBody>
    </xdr:sp>
    <xdr:clientData fLocksWithSheet="0"/>
  </xdr:twoCellAnchor>
  <xdr:twoCellAnchor>
    <xdr:from>
      <xdr:col>5</xdr:col>
      <xdr:colOff>0</xdr:colOff>
      <xdr:row>6</xdr:row>
      <xdr:rowOff>57150</xdr:rowOff>
    </xdr:from>
    <xdr:to>
      <xdr:col>5</xdr:col>
      <xdr:colOff>0</xdr:colOff>
      <xdr:row>7</xdr:row>
      <xdr:rowOff>28575</xdr:rowOff>
    </xdr:to>
    <xdr:sp fLocksText="0">
      <xdr:nvSpPr>
        <xdr:cNvPr id="2" name="テキスト 5"/>
        <xdr:cNvSpPr txBox="1">
          <a:spLocks noChangeArrowheads="1"/>
        </xdr:cNvSpPr>
      </xdr:nvSpPr>
      <xdr:spPr>
        <a:xfrm>
          <a:off x="3705225" y="1163955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Ｃ</a:t>
          </a:r>
        </a:p>
      </xdr:txBody>
    </xdr:sp>
    <xdr:clientData fLocksWithSheet="0"/>
  </xdr:twoCellAnchor>
  <xdr:twoCellAnchor>
    <xdr:from>
      <xdr:col>1</xdr:col>
      <xdr:colOff>9525</xdr:colOff>
      <xdr:row>8</xdr:row>
      <xdr:rowOff>0</xdr:rowOff>
    </xdr:from>
    <xdr:to>
      <xdr:col>4</xdr:col>
      <xdr:colOff>28575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14300" y="12011025"/>
          <a:ext cx="2895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352425</xdr:colOff>
      <xdr:row>6</xdr:row>
      <xdr:rowOff>0</xdr:rowOff>
    </xdr:from>
    <xdr:to>
      <xdr:col>3</xdr:col>
      <xdr:colOff>352425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962025" y="115824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8</xdr:row>
      <xdr:rowOff>0</xdr:rowOff>
    </xdr:from>
    <xdr:to>
      <xdr:col>20</xdr:col>
      <xdr:colOff>28575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14849475" y="12011025"/>
          <a:ext cx="28860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17</xdr:col>
      <xdr:colOff>9525</xdr:colOff>
      <xdr:row>8</xdr:row>
      <xdr:rowOff>0</xdr:rowOff>
    </xdr:from>
    <xdr:to>
      <xdr:col>20</xdr:col>
      <xdr:colOff>28575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14849475" y="12011025"/>
          <a:ext cx="28860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17</xdr:col>
      <xdr:colOff>9525</xdr:colOff>
      <xdr:row>122</xdr:row>
      <xdr:rowOff>0</xdr:rowOff>
    </xdr:from>
    <xdr:to>
      <xdr:col>20</xdr:col>
      <xdr:colOff>28575</xdr:colOff>
      <xdr:row>124</xdr:row>
      <xdr:rowOff>0</xdr:rowOff>
    </xdr:to>
    <xdr:sp>
      <xdr:nvSpPr>
        <xdr:cNvPr id="7" name="Line 7"/>
        <xdr:cNvSpPr>
          <a:spLocks/>
        </xdr:cNvSpPr>
      </xdr:nvSpPr>
      <xdr:spPr>
        <a:xfrm>
          <a:off x="14849475" y="26993850"/>
          <a:ext cx="2886075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17</xdr:col>
      <xdr:colOff>9525</xdr:colOff>
      <xdr:row>122</xdr:row>
      <xdr:rowOff>0</xdr:rowOff>
    </xdr:from>
    <xdr:to>
      <xdr:col>20</xdr:col>
      <xdr:colOff>28575</xdr:colOff>
      <xdr:row>124</xdr:row>
      <xdr:rowOff>0</xdr:rowOff>
    </xdr:to>
    <xdr:sp>
      <xdr:nvSpPr>
        <xdr:cNvPr id="8" name="Line 8"/>
        <xdr:cNvSpPr>
          <a:spLocks/>
        </xdr:cNvSpPr>
      </xdr:nvSpPr>
      <xdr:spPr>
        <a:xfrm>
          <a:off x="14849475" y="26993850"/>
          <a:ext cx="2886075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17</xdr:col>
      <xdr:colOff>9525</xdr:colOff>
      <xdr:row>65</xdr:row>
      <xdr:rowOff>0</xdr:rowOff>
    </xdr:from>
    <xdr:to>
      <xdr:col>20</xdr:col>
      <xdr:colOff>28575</xdr:colOff>
      <xdr:row>67</xdr:row>
      <xdr:rowOff>0</xdr:rowOff>
    </xdr:to>
    <xdr:sp>
      <xdr:nvSpPr>
        <xdr:cNvPr id="9" name="Line 9"/>
        <xdr:cNvSpPr>
          <a:spLocks/>
        </xdr:cNvSpPr>
      </xdr:nvSpPr>
      <xdr:spPr>
        <a:xfrm>
          <a:off x="14849475" y="19554825"/>
          <a:ext cx="2886075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17</xdr:col>
      <xdr:colOff>9525</xdr:colOff>
      <xdr:row>65</xdr:row>
      <xdr:rowOff>0</xdr:rowOff>
    </xdr:from>
    <xdr:to>
      <xdr:col>20</xdr:col>
      <xdr:colOff>28575</xdr:colOff>
      <xdr:row>67</xdr:row>
      <xdr:rowOff>0</xdr:rowOff>
    </xdr:to>
    <xdr:sp>
      <xdr:nvSpPr>
        <xdr:cNvPr id="10" name="Line 10"/>
        <xdr:cNvSpPr>
          <a:spLocks/>
        </xdr:cNvSpPr>
      </xdr:nvSpPr>
      <xdr:spPr>
        <a:xfrm>
          <a:off x="14849475" y="19554825"/>
          <a:ext cx="2886075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8</xdr:row>
      <xdr:rowOff>0</xdr:rowOff>
    </xdr:from>
    <xdr:to>
      <xdr:col>5</xdr:col>
      <xdr:colOff>428625</xdr:colOff>
      <xdr:row>10</xdr:row>
      <xdr:rowOff>0</xdr:rowOff>
    </xdr:to>
    <xdr:sp>
      <xdr:nvSpPr>
        <xdr:cNvPr id="11" name="Polygon 12"/>
        <xdr:cNvSpPr>
          <a:spLocks/>
        </xdr:cNvSpPr>
      </xdr:nvSpPr>
      <xdr:spPr>
        <a:xfrm>
          <a:off x="104775" y="12011025"/>
          <a:ext cx="4029075" cy="457200"/>
        </a:xfrm>
        <a:custGeom>
          <a:pathLst>
            <a:path h="39" w="339">
              <a:moveTo>
                <a:pt x="0" y="0"/>
              </a:moveTo>
              <a:lnTo>
                <a:pt x="301" y="21"/>
              </a:lnTo>
              <a:lnTo>
                <a:pt x="339" y="3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152400</xdr:colOff>
      <xdr:row>122</xdr:row>
      <xdr:rowOff>0</xdr:rowOff>
    </xdr:from>
    <xdr:to>
      <xdr:col>22</xdr:col>
      <xdr:colOff>0</xdr:colOff>
      <xdr:row>124</xdr:row>
      <xdr:rowOff>0</xdr:rowOff>
    </xdr:to>
    <xdr:sp>
      <xdr:nvSpPr>
        <xdr:cNvPr id="12" name="Polygon 13"/>
        <xdr:cNvSpPr>
          <a:spLocks/>
        </xdr:cNvSpPr>
      </xdr:nvSpPr>
      <xdr:spPr>
        <a:xfrm>
          <a:off x="14830425" y="26993850"/>
          <a:ext cx="4143375" cy="361950"/>
        </a:xfrm>
        <a:custGeom>
          <a:pathLst>
            <a:path h="38" w="348">
              <a:moveTo>
                <a:pt x="0" y="0"/>
              </a:moveTo>
              <a:lnTo>
                <a:pt x="301" y="19"/>
              </a:lnTo>
              <a:lnTo>
                <a:pt x="348" y="3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65</xdr:row>
      <xdr:rowOff>0</xdr:rowOff>
    </xdr:from>
    <xdr:to>
      <xdr:col>22</xdr:col>
      <xdr:colOff>0</xdr:colOff>
      <xdr:row>67</xdr:row>
      <xdr:rowOff>0</xdr:rowOff>
    </xdr:to>
    <xdr:sp>
      <xdr:nvSpPr>
        <xdr:cNvPr id="13" name="Polygon 14"/>
        <xdr:cNvSpPr>
          <a:spLocks/>
        </xdr:cNvSpPr>
      </xdr:nvSpPr>
      <xdr:spPr>
        <a:xfrm>
          <a:off x="14839950" y="19554825"/>
          <a:ext cx="4133850" cy="361950"/>
        </a:xfrm>
        <a:custGeom>
          <a:pathLst>
            <a:path h="38" w="347">
              <a:moveTo>
                <a:pt x="0" y="0"/>
              </a:moveTo>
              <a:lnTo>
                <a:pt x="300" y="19"/>
              </a:lnTo>
              <a:lnTo>
                <a:pt x="347" y="3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22</xdr:col>
      <xdr:colOff>0</xdr:colOff>
      <xdr:row>10</xdr:row>
      <xdr:rowOff>0</xdr:rowOff>
    </xdr:to>
    <xdr:sp>
      <xdr:nvSpPr>
        <xdr:cNvPr id="14" name="Polygon 15"/>
        <xdr:cNvSpPr>
          <a:spLocks/>
        </xdr:cNvSpPr>
      </xdr:nvSpPr>
      <xdr:spPr>
        <a:xfrm>
          <a:off x="14839950" y="12011025"/>
          <a:ext cx="4133850" cy="457200"/>
        </a:xfrm>
        <a:custGeom>
          <a:pathLst>
            <a:path h="39" w="347">
              <a:moveTo>
                <a:pt x="0" y="0"/>
              </a:moveTo>
              <a:lnTo>
                <a:pt x="300" y="20"/>
              </a:lnTo>
              <a:lnTo>
                <a:pt x="347" y="3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iaj_C\ReturnData\20100401\201002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iaj_C\2010&#24180;&#24230;\Tool\ciajC&#36820;&#21364;&#12487;&#12540;&#12479;&#20316;&#25104;&#12510;&#12463;&#12525;V3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"/>
      <sheetName val="C (参考値なし)"/>
      <sheetName val="当年"/>
      <sheetName val="前年"/>
      <sheetName val="前年比"/>
    </sheetNames>
    <sheetDataSet>
      <sheetData sheetId="0">
        <row r="1">
          <cell r="Q1">
            <v>40575</v>
          </cell>
        </row>
      </sheetData>
      <sheetData sheetId="3">
        <row r="2">
          <cell r="F2">
            <v>5265</v>
          </cell>
          <cell r="G2">
            <v>3590</v>
          </cell>
          <cell r="H2">
            <v>31</v>
          </cell>
          <cell r="J2">
            <v>1432</v>
          </cell>
          <cell r="K2">
            <v>1432</v>
          </cell>
          <cell r="M2">
            <v>240</v>
          </cell>
          <cell r="N2">
            <v>125</v>
          </cell>
          <cell r="O2">
            <v>1</v>
          </cell>
          <cell r="P2">
            <v>2</v>
          </cell>
          <cell r="R2">
            <v>0</v>
          </cell>
        </row>
        <row r="3">
          <cell r="F3">
            <v>124513</v>
          </cell>
          <cell r="G3">
            <v>92200</v>
          </cell>
          <cell r="H3">
            <v>838</v>
          </cell>
          <cell r="J3">
            <v>19931</v>
          </cell>
          <cell r="K3">
            <v>19931</v>
          </cell>
          <cell r="M3">
            <v>11352</v>
          </cell>
          <cell r="N3">
            <v>8216</v>
          </cell>
          <cell r="O3">
            <v>250</v>
          </cell>
          <cell r="P3">
            <v>780</v>
          </cell>
          <cell r="R3">
            <v>0</v>
          </cell>
        </row>
        <row r="4">
          <cell r="F4">
            <v>3062</v>
          </cell>
          <cell r="G4">
            <v>2287</v>
          </cell>
          <cell r="H4">
            <v>333</v>
          </cell>
          <cell r="I4">
            <v>6</v>
          </cell>
          <cell r="J4">
            <v>121</v>
          </cell>
          <cell r="K4">
            <v>119</v>
          </cell>
          <cell r="M4">
            <v>245</v>
          </cell>
          <cell r="N4">
            <v>245</v>
          </cell>
          <cell r="O4">
            <v>397</v>
          </cell>
          <cell r="Q4">
            <v>6</v>
          </cell>
          <cell r="R4">
            <v>0</v>
          </cell>
        </row>
        <row r="5">
          <cell r="F5">
            <v>171376</v>
          </cell>
          <cell r="G5">
            <v>56222</v>
          </cell>
          <cell r="H5">
            <v>18325</v>
          </cell>
          <cell r="I5">
            <v>889</v>
          </cell>
          <cell r="J5">
            <v>12747</v>
          </cell>
          <cell r="K5">
            <v>12470</v>
          </cell>
          <cell r="M5">
            <v>58619</v>
          </cell>
          <cell r="N5">
            <v>58619</v>
          </cell>
          <cell r="O5">
            <v>42206</v>
          </cell>
          <cell r="Q5">
            <v>693</v>
          </cell>
          <cell r="R5">
            <v>0</v>
          </cell>
        </row>
        <row r="6">
          <cell r="F6">
            <v>27724</v>
          </cell>
          <cell r="G6">
            <v>610</v>
          </cell>
          <cell r="I6">
            <v>27114</v>
          </cell>
          <cell r="R6">
            <v>0</v>
          </cell>
        </row>
        <row r="7">
          <cell r="F7">
            <v>173731</v>
          </cell>
          <cell r="G7">
            <v>12474</v>
          </cell>
          <cell r="I7">
            <v>161257</v>
          </cell>
          <cell r="R7">
            <v>0</v>
          </cell>
        </row>
        <row r="8">
          <cell r="F8">
            <v>0</v>
          </cell>
          <cell r="R8">
            <v>0</v>
          </cell>
        </row>
        <row r="9">
          <cell r="F9">
            <v>0</v>
          </cell>
          <cell r="R9">
            <v>0</v>
          </cell>
        </row>
        <row r="10">
          <cell r="F10">
            <v>30825</v>
          </cell>
          <cell r="G10">
            <v>24581</v>
          </cell>
          <cell r="H10">
            <v>748</v>
          </cell>
          <cell r="I10">
            <v>34</v>
          </cell>
          <cell r="J10">
            <v>2451</v>
          </cell>
          <cell r="K10">
            <v>2442</v>
          </cell>
          <cell r="L10">
            <v>9</v>
          </cell>
          <cell r="M10">
            <v>1908</v>
          </cell>
          <cell r="N10">
            <v>1755</v>
          </cell>
          <cell r="Q10">
            <v>1851</v>
          </cell>
          <cell r="R10">
            <v>0</v>
          </cell>
        </row>
        <row r="11">
          <cell r="F11">
            <v>160390</v>
          </cell>
          <cell r="G11">
            <v>43991</v>
          </cell>
          <cell r="H11">
            <v>10255</v>
          </cell>
          <cell r="I11">
            <v>839</v>
          </cell>
          <cell r="J11">
            <v>39097</v>
          </cell>
          <cell r="K11">
            <v>38813</v>
          </cell>
          <cell r="L11">
            <v>284</v>
          </cell>
          <cell r="M11">
            <v>46384</v>
          </cell>
          <cell r="N11">
            <v>44026</v>
          </cell>
          <cell r="Q11">
            <v>30079</v>
          </cell>
          <cell r="R11">
            <v>0</v>
          </cell>
        </row>
        <row r="12">
          <cell r="F12">
            <v>3500</v>
          </cell>
          <cell r="G12">
            <v>575</v>
          </cell>
          <cell r="H12">
            <v>58</v>
          </cell>
          <cell r="I12">
            <v>115</v>
          </cell>
          <cell r="J12">
            <v>2405</v>
          </cell>
          <cell r="K12">
            <v>589</v>
          </cell>
          <cell r="L12">
            <v>42</v>
          </cell>
          <cell r="M12">
            <v>113</v>
          </cell>
          <cell r="N12">
            <v>108</v>
          </cell>
          <cell r="O12">
            <v>106</v>
          </cell>
          <cell r="P12">
            <v>168</v>
          </cell>
          <cell r="Q12">
            <v>18</v>
          </cell>
          <cell r="R12">
            <v>0</v>
          </cell>
        </row>
        <row r="13">
          <cell r="F13">
            <v>1181676</v>
          </cell>
          <cell r="G13">
            <v>147158</v>
          </cell>
          <cell r="H13">
            <v>15807</v>
          </cell>
          <cell r="I13">
            <v>135205</v>
          </cell>
          <cell r="J13">
            <v>777370</v>
          </cell>
          <cell r="K13">
            <v>86410</v>
          </cell>
          <cell r="L13">
            <v>138788</v>
          </cell>
          <cell r="M13">
            <v>28250</v>
          </cell>
          <cell r="N13">
            <v>25325</v>
          </cell>
          <cell r="O13">
            <v>29412</v>
          </cell>
          <cell r="P13">
            <v>61895</v>
          </cell>
          <cell r="Q13">
            <v>2386</v>
          </cell>
          <cell r="R13">
            <v>0</v>
          </cell>
        </row>
        <row r="14">
          <cell r="F14">
            <v>8662211</v>
          </cell>
          <cell r="G14">
            <v>8075284</v>
          </cell>
          <cell r="H14">
            <v>2906698</v>
          </cell>
          <cell r="I14">
            <v>3573</v>
          </cell>
          <cell r="J14">
            <v>347070</v>
          </cell>
          <cell r="K14">
            <v>342968</v>
          </cell>
          <cell r="L14">
            <v>2521</v>
          </cell>
          <cell r="M14">
            <v>228123</v>
          </cell>
          <cell r="N14">
            <v>218318</v>
          </cell>
          <cell r="O14">
            <v>5502</v>
          </cell>
          <cell r="P14">
            <v>1423</v>
          </cell>
          <cell r="Q14">
            <v>1236</v>
          </cell>
          <cell r="R14">
            <v>0</v>
          </cell>
        </row>
        <row r="15">
          <cell r="F15">
            <v>10330597</v>
          </cell>
          <cell r="G15">
            <v>6647019</v>
          </cell>
          <cell r="H15">
            <v>2341199</v>
          </cell>
          <cell r="I15">
            <v>43394</v>
          </cell>
          <cell r="J15">
            <v>1215827</v>
          </cell>
          <cell r="K15">
            <v>1097564</v>
          </cell>
          <cell r="L15">
            <v>47200</v>
          </cell>
          <cell r="M15">
            <v>2204238</v>
          </cell>
          <cell r="N15">
            <v>1948391</v>
          </cell>
          <cell r="O15">
            <v>164878</v>
          </cell>
          <cell r="P15">
            <v>36681</v>
          </cell>
          <cell r="Q15">
            <v>18560</v>
          </cell>
          <cell r="R15">
            <v>0</v>
          </cell>
        </row>
        <row r="16">
          <cell r="F16">
            <v>33357</v>
          </cell>
          <cell r="G16">
            <v>28049</v>
          </cell>
          <cell r="H16">
            <v>11274</v>
          </cell>
          <cell r="I16">
            <v>202</v>
          </cell>
          <cell r="J16">
            <v>1669</v>
          </cell>
          <cell r="K16">
            <v>1665</v>
          </cell>
          <cell r="L16">
            <v>4</v>
          </cell>
          <cell r="M16">
            <v>2270</v>
          </cell>
          <cell r="N16">
            <v>2220</v>
          </cell>
          <cell r="O16">
            <v>33</v>
          </cell>
          <cell r="P16">
            <v>505</v>
          </cell>
          <cell r="Q16">
            <v>629</v>
          </cell>
          <cell r="R16">
            <v>0</v>
          </cell>
        </row>
        <row r="17">
          <cell r="F17">
            <v>286001</v>
          </cell>
          <cell r="G17">
            <v>197220</v>
          </cell>
          <cell r="H17">
            <v>35429</v>
          </cell>
          <cell r="I17">
            <v>2218</v>
          </cell>
          <cell r="J17">
            <v>16710</v>
          </cell>
          <cell r="K17">
            <v>14603</v>
          </cell>
          <cell r="L17">
            <v>2107</v>
          </cell>
          <cell r="M17">
            <v>47008</v>
          </cell>
          <cell r="N17">
            <v>44184</v>
          </cell>
          <cell r="O17">
            <v>1440</v>
          </cell>
          <cell r="P17">
            <v>8837</v>
          </cell>
          <cell r="Q17">
            <v>12568</v>
          </cell>
          <cell r="R17">
            <v>0</v>
          </cell>
        </row>
        <row r="19">
          <cell r="F19">
            <v>16643167</v>
          </cell>
          <cell r="G19">
            <v>10415576</v>
          </cell>
          <cell r="H19">
            <v>6111478</v>
          </cell>
          <cell r="I19">
            <v>47168</v>
          </cell>
          <cell r="J19">
            <v>890387</v>
          </cell>
          <cell r="K19">
            <v>845976</v>
          </cell>
          <cell r="L19">
            <v>17035</v>
          </cell>
          <cell r="M19">
            <v>4843992</v>
          </cell>
          <cell r="N19">
            <v>4808250</v>
          </cell>
          <cell r="O19">
            <v>296988</v>
          </cell>
          <cell r="P19">
            <v>111674</v>
          </cell>
          <cell r="Q19">
            <v>37382</v>
          </cell>
          <cell r="R19">
            <v>0</v>
          </cell>
        </row>
        <row r="29">
          <cell r="F29">
            <v>29071451</v>
          </cell>
        </row>
        <row r="30">
          <cell r="F30">
            <v>66876</v>
          </cell>
        </row>
        <row r="31">
          <cell r="F31">
            <v>630010</v>
          </cell>
        </row>
        <row r="32">
          <cell r="F32">
            <v>8699068</v>
          </cell>
        </row>
        <row r="33">
          <cell r="F33">
            <v>11798274</v>
          </cell>
        </row>
        <row r="59">
          <cell r="F59">
            <v>13167</v>
          </cell>
          <cell r="G59">
            <v>9425</v>
          </cell>
          <cell r="H59">
            <v>214</v>
          </cell>
          <cell r="J59">
            <v>2512</v>
          </cell>
          <cell r="K59">
            <v>2512</v>
          </cell>
          <cell r="M59">
            <v>1220</v>
          </cell>
          <cell r="N59">
            <v>1090</v>
          </cell>
          <cell r="O59">
            <v>7</v>
          </cell>
          <cell r="P59">
            <v>2</v>
          </cell>
          <cell r="Q59">
            <v>1</v>
          </cell>
          <cell r="R59">
            <v>0</v>
          </cell>
        </row>
        <row r="60">
          <cell r="F60">
            <v>257513</v>
          </cell>
          <cell r="G60">
            <v>194951</v>
          </cell>
          <cell r="H60">
            <v>5859</v>
          </cell>
          <cell r="J60">
            <v>34279</v>
          </cell>
          <cell r="K60">
            <v>34279</v>
          </cell>
          <cell r="M60">
            <v>25979</v>
          </cell>
          <cell r="N60">
            <v>22605</v>
          </cell>
          <cell r="O60">
            <v>774</v>
          </cell>
          <cell r="P60">
            <v>780</v>
          </cell>
          <cell r="Q60">
            <v>750</v>
          </cell>
          <cell r="R60">
            <v>0</v>
          </cell>
        </row>
        <row r="61">
          <cell r="F61">
            <v>6071</v>
          </cell>
          <cell r="G61">
            <v>4789</v>
          </cell>
          <cell r="H61">
            <v>367</v>
          </cell>
          <cell r="I61">
            <v>6</v>
          </cell>
          <cell r="J61">
            <v>197</v>
          </cell>
          <cell r="K61">
            <v>193</v>
          </cell>
          <cell r="M61">
            <v>520</v>
          </cell>
          <cell r="N61">
            <v>520</v>
          </cell>
          <cell r="O61">
            <v>547</v>
          </cell>
          <cell r="P61">
            <v>2</v>
          </cell>
          <cell r="Q61">
            <v>10</v>
          </cell>
          <cell r="R61">
            <v>0</v>
          </cell>
        </row>
        <row r="62">
          <cell r="F62">
            <v>311848</v>
          </cell>
          <cell r="G62">
            <v>102586</v>
          </cell>
          <cell r="H62">
            <v>23079</v>
          </cell>
          <cell r="I62">
            <v>889</v>
          </cell>
          <cell r="J62">
            <v>20832</v>
          </cell>
          <cell r="K62">
            <v>20301</v>
          </cell>
          <cell r="M62">
            <v>126658</v>
          </cell>
          <cell r="N62">
            <v>126658</v>
          </cell>
          <cell r="O62">
            <v>58314</v>
          </cell>
          <cell r="P62">
            <v>279</v>
          </cell>
          <cell r="Q62">
            <v>2290</v>
          </cell>
          <cell r="R62">
            <v>0</v>
          </cell>
        </row>
        <row r="63">
          <cell r="F63">
            <v>50748</v>
          </cell>
          <cell r="G63">
            <v>810</v>
          </cell>
          <cell r="I63">
            <v>49938</v>
          </cell>
          <cell r="R63">
            <v>0</v>
          </cell>
        </row>
        <row r="64">
          <cell r="F64">
            <v>327393</v>
          </cell>
          <cell r="G64">
            <v>16560</v>
          </cell>
          <cell r="I64">
            <v>310833</v>
          </cell>
          <cell r="R64">
            <v>0</v>
          </cell>
        </row>
        <row r="65">
          <cell r="F65">
            <v>0</v>
          </cell>
          <cell r="R65">
            <v>0</v>
          </cell>
        </row>
        <row r="66">
          <cell r="F66">
            <v>0</v>
          </cell>
          <cell r="R66">
            <v>0</v>
          </cell>
        </row>
        <row r="67">
          <cell r="F67">
            <v>39865</v>
          </cell>
          <cell r="G67">
            <v>28826</v>
          </cell>
          <cell r="H67">
            <v>1037</v>
          </cell>
          <cell r="I67">
            <v>37</v>
          </cell>
          <cell r="J67">
            <v>3413</v>
          </cell>
          <cell r="K67">
            <v>3384</v>
          </cell>
          <cell r="L67">
            <v>19</v>
          </cell>
          <cell r="M67">
            <v>3035</v>
          </cell>
          <cell r="N67">
            <v>2830</v>
          </cell>
          <cell r="O67">
            <v>48</v>
          </cell>
          <cell r="P67">
            <v>68</v>
          </cell>
          <cell r="Q67">
            <v>4438</v>
          </cell>
          <cell r="R67">
            <v>0</v>
          </cell>
        </row>
        <row r="68">
          <cell r="F68">
            <v>296304</v>
          </cell>
          <cell r="G68">
            <v>83617</v>
          </cell>
          <cell r="H68">
            <v>13364</v>
          </cell>
          <cell r="I68">
            <v>1084</v>
          </cell>
          <cell r="J68">
            <v>52108</v>
          </cell>
          <cell r="K68">
            <v>51144</v>
          </cell>
          <cell r="L68">
            <v>591</v>
          </cell>
          <cell r="M68">
            <v>80797</v>
          </cell>
          <cell r="N68">
            <v>77352</v>
          </cell>
          <cell r="O68">
            <v>1522</v>
          </cell>
          <cell r="P68">
            <v>3078</v>
          </cell>
          <cell r="Q68">
            <v>74098</v>
          </cell>
          <cell r="R68">
            <v>0</v>
          </cell>
        </row>
        <row r="69">
          <cell r="F69">
            <v>5528</v>
          </cell>
          <cell r="G69">
            <v>1518</v>
          </cell>
          <cell r="H69">
            <v>101</v>
          </cell>
          <cell r="I69">
            <v>185</v>
          </cell>
          <cell r="J69">
            <v>2870</v>
          </cell>
          <cell r="K69">
            <v>906</v>
          </cell>
          <cell r="L69">
            <v>158</v>
          </cell>
          <cell r="M69">
            <v>415</v>
          </cell>
          <cell r="N69">
            <v>410</v>
          </cell>
          <cell r="O69">
            <v>262</v>
          </cell>
          <cell r="P69">
            <v>253</v>
          </cell>
          <cell r="Q69">
            <v>25</v>
          </cell>
          <cell r="R69">
            <v>0</v>
          </cell>
        </row>
        <row r="70">
          <cell r="F70">
            <v>1903775</v>
          </cell>
          <cell r="G70">
            <v>477781</v>
          </cell>
          <cell r="H70">
            <v>43905</v>
          </cell>
          <cell r="I70">
            <v>215930</v>
          </cell>
          <cell r="J70">
            <v>961395</v>
          </cell>
          <cell r="K70">
            <v>155558</v>
          </cell>
          <cell r="L70">
            <v>227599</v>
          </cell>
          <cell r="M70">
            <v>79560</v>
          </cell>
          <cell r="N70">
            <v>76635</v>
          </cell>
          <cell r="O70">
            <v>63877</v>
          </cell>
          <cell r="P70">
            <v>102567</v>
          </cell>
          <cell r="Q70">
            <v>2665</v>
          </cell>
          <cell r="R70">
            <v>0</v>
          </cell>
        </row>
        <row r="71">
          <cell r="F71">
            <v>17051748</v>
          </cell>
          <cell r="G71">
            <v>16106798</v>
          </cell>
          <cell r="H71">
            <v>6256254</v>
          </cell>
          <cell r="I71">
            <v>5462</v>
          </cell>
          <cell r="J71">
            <v>498724</v>
          </cell>
          <cell r="K71">
            <v>488556</v>
          </cell>
          <cell r="L71">
            <v>6708</v>
          </cell>
          <cell r="M71">
            <v>405978</v>
          </cell>
          <cell r="N71">
            <v>387491</v>
          </cell>
          <cell r="O71">
            <v>28970</v>
          </cell>
          <cell r="P71">
            <v>3345</v>
          </cell>
          <cell r="Q71">
            <v>2471</v>
          </cell>
          <cell r="R71">
            <v>0</v>
          </cell>
        </row>
        <row r="72">
          <cell r="F72">
            <v>21395134</v>
          </cell>
          <cell r="G72">
            <v>13487734</v>
          </cell>
          <cell r="H72">
            <v>5064536</v>
          </cell>
          <cell r="I72">
            <v>97830</v>
          </cell>
          <cell r="J72">
            <v>2707299</v>
          </cell>
          <cell r="K72">
            <v>2258681</v>
          </cell>
          <cell r="L72">
            <v>286557</v>
          </cell>
          <cell r="M72">
            <v>4478714</v>
          </cell>
          <cell r="N72">
            <v>3993808</v>
          </cell>
          <cell r="O72">
            <v>432012</v>
          </cell>
          <cell r="P72">
            <v>154378</v>
          </cell>
          <cell r="Q72">
            <v>37167</v>
          </cell>
          <cell r="R72">
            <v>0</v>
          </cell>
        </row>
        <row r="73">
          <cell r="F73">
            <v>66528</v>
          </cell>
          <cell r="G73">
            <v>54969</v>
          </cell>
          <cell r="H73">
            <v>11947</v>
          </cell>
          <cell r="I73">
            <v>208</v>
          </cell>
          <cell r="J73">
            <v>2300</v>
          </cell>
          <cell r="K73">
            <v>2293</v>
          </cell>
          <cell r="L73">
            <v>4</v>
          </cell>
          <cell r="M73">
            <v>5684</v>
          </cell>
          <cell r="N73">
            <v>5227</v>
          </cell>
          <cell r="O73">
            <v>101</v>
          </cell>
          <cell r="P73">
            <v>507</v>
          </cell>
          <cell r="Q73">
            <v>2759</v>
          </cell>
          <cell r="R73">
            <v>0</v>
          </cell>
        </row>
        <row r="74">
          <cell r="F74">
            <v>607846</v>
          </cell>
          <cell r="G74">
            <v>371898</v>
          </cell>
          <cell r="H74">
            <v>51237</v>
          </cell>
          <cell r="I74">
            <v>2698</v>
          </cell>
          <cell r="J74">
            <v>45380</v>
          </cell>
          <cell r="K74">
            <v>42827</v>
          </cell>
          <cell r="L74">
            <v>2107</v>
          </cell>
          <cell r="M74">
            <v>123919</v>
          </cell>
          <cell r="N74">
            <v>106366</v>
          </cell>
          <cell r="O74">
            <v>4204</v>
          </cell>
          <cell r="P74">
            <v>9127</v>
          </cell>
          <cell r="Q74">
            <v>50620</v>
          </cell>
          <cell r="R74">
            <v>0</v>
          </cell>
        </row>
        <row r="76">
          <cell r="F76">
            <v>33369405</v>
          </cell>
          <cell r="G76">
            <v>21255162</v>
          </cell>
          <cell r="H76">
            <v>12072821</v>
          </cell>
          <cell r="I76">
            <v>76860</v>
          </cell>
          <cell r="J76">
            <v>1659719</v>
          </cell>
          <cell r="K76">
            <v>1483279</v>
          </cell>
          <cell r="L76">
            <v>144554</v>
          </cell>
          <cell r="M76">
            <v>9541517</v>
          </cell>
          <cell r="N76">
            <v>9474568</v>
          </cell>
          <cell r="O76">
            <v>562375</v>
          </cell>
          <cell r="P76">
            <v>207957</v>
          </cell>
          <cell r="Q76">
            <v>65815</v>
          </cell>
          <cell r="R76">
            <v>0</v>
          </cell>
        </row>
        <row r="86">
          <cell r="F86">
            <v>58469218</v>
          </cell>
        </row>
        <row r="87">
          <cell r="F87">
            <v>109851</v>
          </cell>
        </row>
        <row r="88">
          <cell r="F88">
            <v>1193058</v>
          </cell>
        </row>
        <row r="89">
          <cell r="F89">
            <v>17123804</v>
          </cell>
        </row>
        <row r="90">
          <cell r="F90">
            <v>23906755</v>
          </cell>
        </row>
        <row r="116">
          <cell r="F116">
            <v>131071</v>
          </cell>
          <cell r="G116">
            <v>101004</v>
          </cell>
          <cell r="H116">
            <v>929</v>
          </cell>
          <cell r="I116">
            <v>603</v>
          </cell>
          <cell r="J116">
            <v>17134</v>
          </cell>
          <cell r="K116">
            <v>17064</v>
          </cell>
          <cell r="L116">
            <v>65</v>
          </cell>
          <cell r="M116">
            <v>12076</v>
          </cell>
          <cell r="N116">
            <v>11423</v>
          </cell>
          <cell r="O116">
            <v>32</v>
          </cell>
          <cell r="P116">
            <v>43</v>
          </cell>
          <cell r="Q116">
            <v>179</v>
          </cell>
          <cell r="R116">
            <v>0</v>
          </cell>
        </row>
        <row r="117">
          <cell r="F117">
            <v>1354844</v>
          </cell>
          <cell r="G117">
            <v>871495</v>
          </cell>
          <cell r="H117">
            <v>26592</v>
          </cell>
          <cell r="I117">
            <v>34102</v>
          </cell>
          <cell r="J117">
            <v>204010</v>
          </cell>
          <cell r="K117">
            <v>200214</v>
          </cell>
          <cell r="L117">
            <v>3219</v>
          </cell>
          <cell r="M117">
            <v>231932</v>
          </cell>
          <cell r="N117">
            <v>214910</v>
          </cell>
          <cell r="O117">
            <v>5628</v>
          </cell>
          <cell r="P117">
            <v>2901</v>
          </cell>
          <cell r="Q117">
            <v>4776</v>
          </cell>
          <cell r="R117">
            <v>0</v>
          </cell>
        </row>
        <row r="118">
          <cell r="F118">
            <v>25331</v>
          </cell>
          <cell r="G118">
            <v>19241</v>
          </cell>
          <cell r="H118">
            <v>2109</v>
          </cell>
          <cell r="I118">
            <v>28</v>
          </cell>
          <cell r="J118">
            <v>1089</v>
          </cell>
          <cell r="K118">
            <v>1074</v>
          </cell>
          <cell r="L118">
            <v>1</v>
          </cell>
          <cell r="M118">
            <v>3853</v>
          </cell>
          <cell r="N118">
            <v>3853</v>
          </cell>
          <cell r="O118">
            <v>1079</v>
          </cell>
          <cell r="P118">
            <v>24</v>
          </cell>
          <cell r="Q118">
            <v>17</v>
          </cell>
          <cell r="R118">
            <v>0</v>
          </cell>
        </row>
        <row r="119">
          <cell r="F119">
            <v>1262204</v>
          </cell>
          <cell r="G119">
            <v>629827</v>
          </cell>
          <cell r="H119">
            <v>158243</v>
          </cell>
          <cell r="I119">
            <v>3240</v>
          </cell>
          <cell r="J119">
            <v>131093</v>
          </cell>
          <cell r="K119">
            <v>128526</v>
          </cell>
          <cell r="L119">
            <v>710</v>
          </cell>
          <cell r="M119">
            <v>380502</v>
          </cell>
          <cell r="N119">
            <v>380502</v>
          </cell>
          <cell r="O119">
            <v>112432</v>
          </cell>
          <cell r="P119">
            <v>1928</v>
          </cell>
          <cell r="Q119">
            <v>3182</v>
          </cell>
          <cell r="R119">
            <v>0</v>
          </cell>
        </row>
        <row r="120">
          <cell r="F120">
            <v>193911</v>
          </cell>
          <cell r="G120">
            <v>13540</v>
          </cell>
          <cell r="H120">
            <v>3</v>
          </cell>
          <cell r="I120">
            <v>176133</v>
          </cell>
          <cell r="J120">
            <v>4232</v>
          </cell>
          <cell r="K120">
            <v>4232</v>
          </cell>
          <cell r="M120">
            <v>6</v>
          </cell>
          <cell r="N120">
            <v>6</v>
          </cell>
          <cell r="R120">
            <v>0</v>
          </cell>
        </row>
        <row r="121">
          <cell r="F121">
            <v>1372070</v>
          </cell>
          <cell r="G121">
            <v>169246</v>
          </cell>
          <cell r="H121">
            <v>235</v>
          </cell>
          <cell r="I121">
            <v>1157993</v>
          </cell>
          <cell r="J121">
            <v>41829</v>
          </cell>
          <cell r="K121">
            <v>41829</v>
          </cell>
          <cell r="M121">
            <v>3002</v>
          </cell>
          <cell r="N121">
            <v>3002</v>
          </cell>
          <cell r="R121">
            <v>0</v>
          </cell>
        </row>
        <row r="122">
          <cell r="F122">
            <v>24</v>
          </cell>
          <cell r="M122">
            <v>24</v>
          </cell>
          <cell r="N122">
            <v>24</v>
          </cell>
          <cell r="R122">
            <v>0</v>
          </cell>
        </row>
        <row r="123">
          <cell r="F123">
            <v>446</v>
          </cell>
          <cell r="M123">
            <v>446</v>
          </cell>
          <cell r="N123">
            <v>446</v>
          </cell>
          <cell r="R123">
            <v>0</v>
          </cell>
        </row>
        <row r="124">
          <cell r="F124">
            <v>207214</v>
          </cell>
          <cell r="G124">
            <v>151719</v>
          </cell>
          <cell r="H124">
            <v>9182</v>
          </cell>
          <cell r="I124">
            <v>1697</v>
          </cell>
          <cell r="J124">
            <v>24367</v>
          </cell>
          <cell r="K124">
            <v>23842</v>
          </cell>
          <cell r="L124">
            <v>470</v>
          </cell>
          <cell r="M124">
            <v>14790</v>
          </cell>
          <cell r="N124">
            <v>12961</v>
          </cell>
          <cell r="O124">
            <v>893</v>
          </cell>
          <cell r="P124">
            <v>449</v>
          </cell>
          <cell r="Q124">
            <v>13299</v>
          </cell>
          <cell r="R124">
            <v>0</v>
          </cell>
        </row>
        <row r="125">
          <cell r="F125">
            <v>1897152</v>
          </cell>
          <cell r="G125">
            <v>656327</v>
          </cell>
          <cell r="H125">
            <v>103085</v>
          </cell>
          <cell r="I125">
            <v>38079</v>
          </cell>
          <cell r="J125">
            <v>481615</v>
          </cell>
          <cell r="K125">
            <v>462940</v>
          </cell>
          <cell r="L125">
            <v>14989</v>
          </cell>
          <cell r="M125">
            <v>454692</v>
          </cell>
          <cell r="N125">
            <v>432909</v>
          </cell>
          <cell r="O125">
            <v>19136</v>
          </cell>
          <cell r="P125">
            <v>13192</v>
          </cell>
          <cell r="Q125">
            <v>234111</v>
          </cell>
          <cell r="R125">
            <v>0</v>
          </cell>
        </row>
        <row r="126">
          <cell r="F126">
            <v>57979</v>
          </cell>
          <cell r="G126">
            <v>35199</v>
          </cell>
          <cell r="H126">
            <v>1945</v>
          </cell>
          <cell r="I126">
            <v>1402</v>
          </cell>
          <cell r="J126">
            <v>13828</v>
          </cell>
          <cell r="K126">
            <v>8539</v>
          </cell>
          <cell r="L126">
            <v>1624</v>
          </cell>
          <cell r="M126">
            <v>2702</v>
          </cell>
          <cell r="N126">
            <v>2661</v>
          </cell>
          <cell r="O126">
            <v>3497</v>
          </cell>
          <cell r="P126">
            <v>1229</v>
          </cell>
          <cell r="Q126">
            <v>122</v>
          </cell>
          <cell r="R126">
            <v>0</v>
          </cell>
        </row>
        <row r="127">
          <cell r="F127">
            <v>15824919</v>
          </cell>
          <cell r="G127">
            <v>7669799</v>
          </cell>
          <cell r="H127">
            <v>1311337</v>
          </cell>
          <cell r="I127">
            <v>1088460</v>
          </cell>
          <cell r="J127">
            <v>4398289</v>
          </cell>
          <cell r="K127">
            <v>1700612</v>
          </cell>
          <cell r="L127">
            <v>1467937</v>
          </cell>
          <cell r="M127">
            <v>882453</v>
          </cell>
          <cell r="N127">
            <v>858663</v>
          </cell>
          <cell r="O127">
            <v>1178373</v>
          </cell>
          <cell r="P127">
            <v>562907</v>
          </cell>
          <cell r="Q127">
            <v>44638</v>
          </cell>
          <cell r="R127">
            <v>0</v>
          </cell>
        </row>
        <row r="128">
          <cell r="F128">
            <v>89213431</v>
          </cell>
          <cell r="G128">
            <v>85244473</v>
          </cell>
          <cell r="H128">
            <v>38040004</v>
          </cell>
          <cell r="I128">
            <v>33920</v>
          </cell>
          <cell r="J128">
            <v>1704309</v>
          </cell>
          <cell r="K128">
            <v>1644097</v>
          </cell>
          <cell r="L128">
            <v>36406</v>
          </cell>
          <cell r="M128">
            <v>2056118</v>
          </cell>
          <cell r="N128">
            <v>1908780</v>
          </cell>
          <cell r="O128">
            <v>117904</v>
          </cell>
          <cell r="P128">
            <v>19107</v>
          </cell>
          <cell r="Q128">
            <v>37600</v>
          </cell>
          <cell r="R128">
            <v>0</v>
          </cell>
        </row>
        <row r="129">
          <cell r="F129">
            <v>129819262</v>
          </cell>
          <cell r="G129">
            <v>82150292</v>
          </cell>
          <cell r="H129">
            <v>35954454</v>
          </cell>
          <cell r="I129">
            <v>909187</v>
          </cell>
          <cell r="J129">
            <v>18045289</v>
          </cell>
          <cell r="K129">
            <v>15234261</v>
          </cell>
          <cell r="L129">
            <v>1601210</v>
          </cell>
          <cell r="M129">
            <v>24366284</v>
          </cell>
          <cell r="N129">
            <v>22648729</v>
          </cell>
          <cell r="O129">
            <v>2151774</v>
          </cell>
          <cell r="P129">
            <v>1601822</v>
          </cell>
          <cell r="Q129">
            <v>594614</v>
          </cell>
          <cell r="R129">
            <v>0</v>
          </cell>
        </row>
        <row r="130">
          <cell r="F130">
            <v>493603</v>
          </cell>
          <cell r="G130">
            <v>374138</v>
          </cell>
          <cell r="H130">
            <v>55103</v>
          </cell>
          <cell r="I130">
            <v>17366</v>
          </cell>
          <cell r="J130">
            <v>36285</v>
          </cell>
          <cell r="K130">
            <v>35486</v>
          </cell>
          <cell r="L130">
            <v>713</v>
          </cell>
          <cell r="M130">
            <v>49461</v>
          </cell>
          <cell r="N130">
            <v>48195</v>
          </cell>
          <cell r="O130">
            <v>1372</v>
          </cell>
          <cell r="P130">
            <v>8545</v>
          </cell>
          <cell r="Q130">
            <v>6436</v>
          </cell>
          <cell r="R130">
            <v>0</v>
          </cell>
        </row>
        <row r="131">
          <cell r="F131">
            <v>5188966</v>
          </cell>
          <cell r="G131">
            <v>2431138</v>
          </cell>
          <cell r="H131">
            <v>292723</v>
          </cell>
          <cell r="I131">
            <v>160977</v>
          </cell>
          <cell r="J131">
            <v>1077974</v>
          </cell>
          <cell r="K131">
            <v>1062339</v>
          </cell>
          <cell r="L131">
            <v>10085</v>
          </cell>
          <cell r="M131">
            <v>1161081</v>
          </cell>
          <cell r="N131">
            <v>1109401</v>
          </cell>
          <cell r="O131">
            <v>53225</v>
          </cell>
          <cell r="P131">
            <v>132883</v>
          </cell>
          <cell r="Q131">
            <v>171688</v>
          </cell>
          <cell r="R131">
            <v>0</v>
          </cell>
        </row>
        <row r="133">
          <cell r="F133">
            <v>239916054</v>
          </cell>
          <cell r="G133">
            <v>170469914</v>
          </cell>
          <cell r="H133">
            <v>76904548</v>
          </cell>
          <cell r="I133">
            <v>463610</v>
          </cell>
          <cell r="J133">
            <v>14244609</v>
          </cell>
          <cell r="K133">
            <v>12488709</v>
          </cell>
          <cell r="L133">
            <v>1568998</v>
          </cell>
          <cell r="M133">
            <v>49504177</v>
          </cell>
          <cell r="N133">
            <v>49212020</v>
          </cell>
          <cell r="O133">
            <v>3786301</v>
          </cell>
          <cell r="P133">
            <v>1010049</v>
          </cell>
          <cell r="Q133">
            <v>437394</v>
          </cell>
          <cell r="R133">
            <v>0</v>
          </cell>
        </row>
        <row r="143">
          <cell r="F143">
            <v>396635917</v>
          </cell>
        </row>
        <row r="144">
          <cell r="F144">
            <v>557551</v>
          </cell>
        </row>
        <row r="145">
          <cell r="F145">
            <v>5886716</v>
          </cell>
        </row>
        <row r="146">
          <cell r="F146">
            <v>89765013</v>
          </cell>
        </row>
        <row r="147">
          <cell r="F147">
            <v>150833147</v>
          </cell>
        </row>
      </sheetData>
      <sheetData sheetId="4">
        <row r="2">
          <cell r="F2">
            <v>6097</v>
          </cell>
        </row>
        <row r="3">
          <cell r="F3">
            <v>471579</v>
          </cell>
        </row>
        <row r="4">
          <cell r="F4">
            <v>1527</v>
          </cell>
        </row>
        <row r="5">
          <cell r="F5">
            <v>347006</v>
          </cell>
        </row>
        <row r="6">
          <cell r="F6">
            <v>20003</v>
          </cell>
        </row>
        <row r="7">
          <cell r="F7">
            <v>159982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6173</v>
          </cell>
        </row>
        <row r="11">
          <cell r="F11">
            <v>116840</v>
          </cell>
        </row>
        <row r="12">
          <cell r="F12">
            <v>9226</v>
          </cell>
        </row>
        <row r="13">
          <cell r="F13">
            <v>1897026</v>
          </cell>
        </row>
        <row r="14">
          <cell r="F14">
            <v>5609696</v>
          </cell>
        </row>
        <row r="15">
          <cell r="F15">
            <v>9918213</v>
          </cell>
        </row>
        <row r="16">
          <cell r="F16">
            <v>17434</v>
          </cell>
        </row>
        <row r="17">
          <cell r="F17">
            <v>431810</v>
          </cell>
        </row>
        <row r="19">
          <cell r="F19">
            <v>20155748</v>
          </cell>
        </row>
        <row r="29">
          <cell r="F29">
            <v>33498204</v>
          </cell>
        </row>
        <row r="30">
          <cell r="F30">
            <v>33800</v>
          </cell>
        </row>
        <row r="31">
          <cell r="F31">
            <v>1095407</v>
          </cell>
        </row>
        <row r="32">
          <cell r="F32">
            <v>5636356</v>
          </cell>
        </row>
        <row r="33">
          <cell r="F33">
            <v>12247049</v>
          </cell>
        </row>
        <row r="59">
          <cell r="F59">
            <v>20490</v>
          </cell>
        </row>
        <row r="60">
          <cell r="F60">
            <v>596254</v>
          </cell>
        </row>
        <row r="61">
          <cell r="F61">
            <v>6595</v>
          </cell>
        </row>
        <row r="62">
          <cell r="F62">
            <v>695640</v>
          </cell>
        </row>
        <row r="63">
          <cell r="F63">
            <v>43006</v>
          </cell>
        </row>
        <row r="64">
          <cell r="F64">
            <v>337811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14111</v>
          </cell>
        </row>
        <row r="68">
          <cell r="F68">
            <v>228962</v>
          </cell>
        </row>
        <row r="69">
          <cell r="F69">
            <v>23271</v>
          </cell>
        </row>
        <row r="70">
          <cell r="F70">
            <v>4879935</v>
          </cell>
        </row>
        <row r="71">
          <cell r="F71">
            <v>12366210</v>
          </cell>
        </row>
        <row r="72">
          <cell r="F72">
            <v>19475118</v>
          </cell>
        </row>
        <row r="73">
          <cell r="F73">
            <v>34561</v>
          </cell>
        </row>
        <row r="74">
          <cell r="F74">
            <v>717892</v>
          </cell>
        </row>
        <row r="76">
          <cell r="F76">
            <v>43040278</v>
          </cell>
        </row>
        <row r="86">
          <cell r="F86">
            <v>69971890</v>
          </cell>
        </row>
        <row r="87">
          <cell r="F87">
            <v>84202</v>
          </cell>
        </row>
        <row r="88">
          <cell r="F88">
            <v>1858667</v>
          </cell>
        </row>
        <row r="89">
          <cell r="F89">
            <v>12424042</v>
          </cell>
        </row>
        <row r="90">
          <cell r="F90">
            <v>25072945</v>
          </cell>
        </row>
        <row r="116">
          <cell r="F116">
            <v>536705</v>
          </cell>
        </row>
        <row r="117">
          <cell r="F117">
            <v>14326973</v>
          </cell>
        </row>
        <row r="118">
          <cell r="F118">
            <v>35283</v>
          </cell>
        </row>
        <row r="119">
          <cell r="F119">
            <v>3800474</v>
          </cell>
        </row>
        <row r="120">
          <cell r="F120">
            <v>205094</v>
          </cell>
        </row>
        <row r="121">
          <cell r="F121">
            <v>1580028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295205</v>
          </cell>
        </row>
        <row r="125">
          <cell r="F125">
            <v>2055266</v>
          </cell>
        </row>
        <row r="126">
          <cell r="F126">
            <v>128861</v>
          </cell>
        </row>
        <row r="127">
          <cell r="F127">
            <v>33382123</v>
          </cell>
        </row>
        <row r="128">
          <cell r="F128">
            <v>87992879</v>
          </cell>
        </row>
        <row r="129">
          <cell r="F129">
            <v>130794388</v>
          </cell>
        </row>
        <row r="130">
          <cell r="F130">
            <v>177854</v>
          </cell>
        </row>
        <row r="131">
          <cell r="F131">
            <v>4269422</v>
          </cell>
        </row>
        <row r="133">
          <cell r="F133">
            <v>315851555</v>
          </cell>
        </row>
        <row r="143">
          <cell r="F143">
            <v>506060229</v>
          </cell>
        </row>
        <row r="144">
          <cell r="F144">
            <v>1072287</v>
          </cell>
        </row>
        <row r="145">
          <cell r="F145">
            <v>21762741</v>
          </cell>
        </row>
        <row r="146">
          <cell r="F146">
            <v>88299594</v>
          </cell>
        </row>
        <row r="147">
          <cell r="F147">
            <v>168445933</v>
          </cell>
        </row>
      </sheetData>
      <sheetData sheetId="5">
        <row r="3">
          <cell r="F3">
            <v>-0.7359657660752493</v>
          </cell>
          <cell r="G3">
            <v>-0.7747610194873248</v>
          </cell>
          <cell r="H3">
            <v>-0.008284023668639007</v>
          </cell>
          <cell r="I3">
            <v>-1</v>
          </cell>
          <cell r="J3">
            <v>0.41184387617765816</v>
          </cell>
          <cell r="K3">
            <v>0.41184387617765816</v>
          </cell>
          <cell r="L3" t="str">
            <v>-</v>
          </cell>
          <cell r="M3">
            <v>-0.5064347826086957</v>
          </cell>
          <cell r="N3">
            <v>-0.5444666223109337</v>
          </cell>
          <cell r="O3">
            <v>-0.5265151515151515</v>
          </cell>
          <cell r="P3">
            <v>-0.41834451901565994</v>
          </cell>
          <cell r="Q3">
            <v>-1</v>
          </cell>
          <cell r="R3" t="str">
            <v>-</v>
          </cell>
        </row>
        <row r="5">
          <cell r="F5">
            <v>-0.5061295770101958</v>
          </cell>
          <cell r="G5">
            <v>0.12320447507741483</v>
          </cell>
          <cell r="H5">
            <v>1.0892714627750544</v>
          </cell>
          <cell r="I5">
            <v>-0.8284115035707392</v>
          </cell>
          <cell r="J5">
            <v>-0.6886419149975573</v>
          </cell>
          <cell r="K5">
            <v>-0.6911149092170121</v>
          </cell>
          <cell r="L5" t="str">
            <v>-</v>
          </cell>
          <cell r="M5">
            <v>-0.7630713142450649</v>
          </cell>
          <cell r="N5">
            <v>-0.7623547631209814</v>
          </cell>
          <cell r="O5">
            <v>150.27598566308242</v>
          </cell>
          <cell r="P5">
            <v>-1</v>
          </cell>
          <cell r="Q5">
            <v>-0.675561797752809</v>
          </cell>
          <cell r="R5" t="str">
            <v>-</v>
          </cell>
        </row>
        <row r="7">
          <cell r="F7">
            <v>0.08594091835331485</v>
          </cell>
          <cell r="G7">
            <v>-0.47864248098303097</v>
          </cell>
          <cell r="H7" t="str">
            <v>-</v>
          </cell>
          <cell r="I7">
            <v>0.18522520138766385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 t="str">
            <v>-</v>
          </cell>
        </row>
        <row r="9"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  <cell r="K9" t="str">
            <v>-</v>
          </cell>
          <cell r="L9" t="str">
            <v>-</v>
          </cell>
          <cell r="M9" t="str">
            <v>-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1">
          <cell r="F11">
            <v>0.3727319411160561</v>
          </cell>
          <cell r="G11">
            <v>-0.23064411759562076</v>
          </cell>
          <cell r="H11">
            <v>0.07754544499317007</v>
          </cell>
          <cell r="I11">
            <v>-0.38848396501457727</v>
          </cell>
          <cell r="J11">
            <v>-0.015883004430124803</v>
          </cell>
          <cell r="K11">
            <v>0.05164331969545066</v>
          </cell>
          <cell r="L11">
            <v>-0.8904320987654321</v>
          </cell>
          <cell r="M11">
            <v>16.457282649604817</v>
          </cell>
          <cell r="N11">
            <v>18.575811471765228</v>
          </cell>
          <cell r="O11">
            <v>-1</v>
          </cell>
          <cell r="P11">
            <v>-1</v>
          </cell>
          <cell r="Q11">
            <v>2.066156982670744</v>
          </cell>
          <cell r="R11" t="str">
            <v>-</v>
          </cell>
        </row>
        <row r="13">
          <cell r="F13">
            <v>-0.37709024546843317</v>
          </cell>
          <cell r="G13">
            <v>-0.8902039491600667</v>
          </cell>
          <cell r="H13">
            <v>-0.9416138469039493</v>
          </cell>
          <cell r="I13">
            <v>10.228718544971349</v>
          </cell>
          <cell r="J13">
            <v>1.2204925033348664</v>
          </cell>
          <cell r="K13">
            <v>-0.3971633679598714</v>
          </cell>
          <cell r="L13">
            <v>2.363986717405531</v>
          </cell>
          <cell r="M13">
            <v>-0.40842651924446116</v>
          </cell>
          <cell r="N13">
            <v>-0.4696779327386188</v>
          </cell>
          <cell r="O13">
            <v>0.9332194031812804</v>
          </cell>
          <cell r="P13">
            <v>-0.52658671276254</v>
          </cell>
          <cell r="Q13">
            <v>1.6481687014428412</v>
          </cell>
          <cell r="R13" t="str">
            <v>-</v>
          </cell>
        </row>
        <row r="15">
          <cell r="F15">
            <v>0.04157845773225488</v>
          </cell>
          <cell r="G15">
            <v>0.15957459242735594</v>
          </cell>
          <cell r="H15">
            <v>0.02867568713517743</v>
          </cell>
          <cell r="I15">
            <v>-0.45326949729116794</v>
          </cell>
          <cell r="J15">
            <v>-0.139323437448014</v>
          </cell>
          <cell r="K15">
            <v>0.0020285901572294485</v>
          </cell>
          <cell r="L15">
            <v>-0.7951086531866682</v>
          </cell>
          <cell r="M15">
            <v>0.031870784778459615</v>
          </cell>
          <cell r="N15">
            <v>-0.06894938547699603</v>
          </cell>
          <cell r="O15">
            <v>-0.5026289672065376</v>
          </cell>
          <cell r="P15">
            <v>-0.7766581221040326</v>
          </cell>
          <cell r="Q15">
            <v>-0.7007320455351672</v>
          </cell>
          <cell r="R15" t="str">
            <v>-</v>
          </cell>
        </row>
        <row r="17">
          <cell r="F17">
            <v>-0.33766934531391124</v>
          </cell>
          <cell r="G17">
            <v>0.18642844251940094</v>
          </cell>
          <cell r="H17">
            <v>1.1902200791295745</v>
          </cell>
          <cell r="I17">
            <v>-0.8084628670120898</v>
          </cell>
          <cell r="J17">
            <v>-0.9128393709412409</v>
          </cell>
          <cell r="K17">
            <v>-0.9238296429596015</v>
          </cell>
          <cell r="L17" t="str">
            <v>-</v>
          </cell>
          <cell r="M17">
            <v>-0.0019956689737166133</v>
          </cell>
          <cell r="N17">
            <v>-0.03845400535352872</v>
          </cell>
          <cell r="O17">
            <v>3.7058823529411766</v>
          </cell>
          <cell r="P17">
            <v>0.24377199155524276</v>
          </cell>
          <cell r="Q17">
            <v>0.6170869788986104</v>
          </cell>
          <cell r="R17" t="str">
            <v>-</v>
          </cell>
        </row>
        <row r="19">
          <cell r="F19">
            <v>-0.17427192481271347</v>
          </cell>
          <cell r="G19">
            <v>-0.2716701801479948</v>
          </cell>
          <cell r="H19">
            <v>0.5411464768984804</v>
          </cell>
          <cell r="I19">
            <v>0.6891562813350522</v>
          </cell>
          <cell r="J19">
            <v>-0.4893102892516715</v>
          </cell>
          <cell r="K19">
            <v>-0.37254518025374816</v>
          </cell>
          <cell r="L19">
            <v>-0.9562356773643268</v>
          </cell>
          <cell r="M19">
            <v>0.3388642189328539</v>
          </cell>
          <cell r="N19">
            <v>0.33276289169009554</v>
          </cell>
          <cell r="O19">
            <v>-0.14808684701947428</v>
          </cell>
          <cell r="P19">
            <v>1.6476836265351604</v>
          </cell>
          <cell r="Q19">
            <v>-0.5010211300505893</v>
          </cell>
          <cell r="R19" t="str">
            <v>-</v>
          </cell>
        </row>
        <row r="29">
          <cell r="F29">
            <v>-0.1321489653594563</v>
          </cell>
          <cell r="G29">
            <v>-0.20235924554142815</v>
          </cell>
          <cell r="H29">
            <v>0.3032928823694361</v>
          </cell>
          <cell r="I29">
            <v>0.34346565137312046</v>
          </cell>
          <cell r="J29">
            <v>-0.21637717854347094</v>
          </cell>
          <cell r="K29">
            <v>-0.2628135956881693</v>
          </cell>
          <cell r="L29">
            <v>-0.6903893081561936</v>
          </cell>
          <cell r="M29">
            <v>0.1825812780909981</v>
          </cell>
          <cell r="N29">
            <v>0.14451976854900295</v>
          </cell>
          <cell r="O29">
            <v>-0.23679369325944288</v>
          </cell>
          <cell r="P29">
            <v>-0.36805481704179976</v>
          </cell>
          <cell r="Q29">
            <v>-0.37746154599784465</v>
          </cell>
          <cell r="R29" t="str">
            <v>-</v>
          </cell>
        </row>
        <row r="31">
          <cell r="F31">
            <v>-0.4248621745159562</v>
          </cell>
          <cell r="G31">
            <v>-0.6209327237776663</v>
          </cell>
          <cell r="H31">
            <v>0.5375529190404014</v>
          </cell>
          <cell r="I31">
            <v>0.01801362889675895</v>
          </cell>
          <cell r="J31">
            <v>-0.24275993036872923</v>
          </cell>
          <cell r="K31">
            <v>-0.2208107664533071</v>
          </cell>
          <cell r="L31">
            <v>-0.8904320987654321</v>
          </cell>
          <cell r="M31">
            <v>-0.5738989046724454</v>
          </cell>
          <cell r="N31">
            <v>-0.5847140486456316</v>
          </cell>
          <cell r="O31">
            <v>6.600429645542428</v>
          </cell>
          <cell r="P31">
            <v>-0.786827001913091</v>
          </cell>
          <cell r="Q31">
            <v>0.738138273836421</v>
          </cell>
          <cell r="R31" t="str">
            <v>-</v>
          </cell>
        </row>
        <row r="33">
          <cell r="F33">
            <v>-0.03664352122703196</v>
          </cell>
          <cell r="G33">
            <v>-0.0341781503745231</v>
          </cell>
          <cell r="H33">
            <v>-0.06649178275844447</v>
          </cell>
          <cell r="I33">
            <v>0.7556582614014817</v>
          </cell>
          <cell r="J33">
            <v>0.028377365441340174</v>
          </cell>
          <cell r="K33">
            <v>-0.16206630891025986</v>
          </cell>
          <cell r="L33">
            <v>-0.3075144593793604</v>
          </cell>
          <cell r="M33">
            <v>0.02173138390497953</v>
          </cell>
          <cell r="N33">
            <v>-0.07706099337490879</v>
          </cell>
          <cell r="O33">
            <v>-0.43596748304847865</v>
          </cell>
          <cell r="P33">
            <v>-0.6444267157479376</v>
          </cell>
          <cell r="Q33">
            <v>-0.5259085314962301</v>
          </cell>
          <cell r="R33" t="str">
            <v>-</v>
          </cell>
        </row>
        <row r="60">
          <cell r="F60">
            <v>-0.5681152663126788</v>
          </cell>
          <cell r="G60">
            <v>-0.5855774463453625</v>
          </cell>
          <cell r="H60">
            <v>0.18964467005076147</v>
          </cell>
          <cell r="I60">
            <v>-1</v>
          </cell>
          <cell r="J60">
            <v>0.190739196887592</v>
          </cell>
          <cell r="K60">
            <v>0.190739196887592</v>
          </cell>
          <cell r="L60" t="str">
            <v>-</v>
          </cell>
          <cell r="M60">
            <v>-0.43250032766831226</v>
          </cell>
          <cell r="N60">
            <v>-0.4238415659886833</v>
          </cell>
          <cell r="O60">
            <v>0.46590909090909083</v>
          </cell>
          <cell r="P60">
            <v>-0.41834451901565994</v>
          </cell>
          <cell r="Q60">
            <v>-0.8697464397360195</v>
          </cell>
          <cell r="R60" t="str">
            <v>-</v>
          </cell>
        </row>
        <row r="62">
          <cell r="F62">
            <v>-0.5517106549364614</v>
          </cell>
          <cell r="G62">
            <v>0.03489463012095584</v>
          </cell>
          <cell r="H62">
            <v>0.3103389541815704</v>
          </cell>
          <cell r="I62">
            <v>-0.8351566845911367</v>
          </cell>
          <cell r="J62">
            <v>-0.7719764883591107</v>
          </cell>
          <cell r="K62">
            <v>-0.775746462381389</v>
          </cell>
          <cell r="L62" t="str">
            <v>-</v>
          </cell>
          <cell r="M62">
            <v>-0.7364936837374965</v>
          </cell>
          <cell r="N62">
            <v>-0.7360840810305094</v>
          </cell>
          <cell r="O62">
            <v>2.8106253675749855</v>
          </cell>
          <cell r="P62">
            <v>-0.8317249698431846</v>
          </cell>
          <cell r="Q62">
            <v>0.07209737827715346</v>
          </cell>
          <cell r="R62" t="str">
            <v>-</v>
          </cell>
        </row>
        <row r="64">
          <cell r="F64">
            <v>-0.030839729908143876</v>
          </cell>
          <cell r="G64">
            <v>-0.5880801950151734</v>
          </cell>
          <cell r="H64" t="str">
            <v>-</v>
          </cell>
          <cell r="I64">
            <v>0.04657928141172185</v>
          </cell>
          <cell r="J64">
            <v>-1</v>
          </cell>
          <cell r="K64">
            <v>-1</v>
          </cell>
          <cell r="L64" t="str">
            <v>-</v>
          </cell>
          <cell r="M64" t="str">
            <v>-</v>
          </cell>
          <cell r="N64" t="str">
            <v>-</v>
          </cell>
          <cell r="O64" t="str">
            <v>-</v>
          </cell>
          <cell r="P64" t="str">
            <v>-</v>
          </cell>
          <cell r="Q64" t="str">
            <v>-</v>
          </cell>
          <cell r="R64" t="str">
            <v>-</v>
          </cell>
        </row>
        <row r="66">
          <cell r="F66" t="str">
            <v>-</v>
          </cell>
          <cell r="G66" t="str">
            <v>-</v>
          </cell>
          <cell r="H66" t="str">
            <v>-</v>
          </cell>
          <cell r="I66" t="str">
            <v>-</v>
          </cell>
          <cell r="J66" t="str">
            <v>-</v>
          </cell>
          <cell r="K66" t="str">
            <v>-</v>
          </cell>
          <cell r="L66" t="str">
            <v>-</v>
          </cell>
          <cell r="M66" t="str">
            <v>-</v>
          </cell>
          <cell r="N66" t="str">
            <v>-</v>
          </cell>
          <cell r="O66" t="str">
            <v>-</v>
          </cell>
          <cell r="P66" t="str">
            <v>-</v>
          </cell>
          <cell r="Q66" t="str">
            <v>-</v>
          </cell>
          <cell r="R66" t="str">
            <v>-</v>
          </cell>
        </row>
        <row r="68">
          <cell r="F68">
            <v>0.2941186747145814</v>
          </cell>
          <cell r="G68">
            <v>-0.26166004415011035</v>
          </cell>
          <cell r="H68">
            <v>-0.46108557141704976</v>
          </cell>
          <cell r="I68">
            <v>-0.7020340846619022</v>
          </cell>
          <cell r="J68">
            <v>-0.09038857661557798</v>
          </cell>
          <cell r="K68">
            <v>-0.060974938033599546</v>
          </cell>
          <cell r="L68">
            <v>-0.7719907407407407</v>
          </cell>
          <cell r="M68">
            <v>3.133261714753427</v>
          </cell>
          <cell r="N68">
            <v>3.2319728635518112</v>
          </cell>
          <cell r="O68">
            <v>-0.816050277979212</v>
          </cell>
          <cell r="P68">
            <v>-0.6160179640718563</v>
          </cell>
          <cell r="Q68">
            <v>2.910184696569921</v>
          </cell>
          <cell r="R68" t="str">
            <v>-</v>
          </cell>
        </row>
        <row r="70">
          <cell r="F70">
            <v>-0.6098769758203746</v>
          </cell>
          <cell r="G70">
            <v>-0.8719063812354957</v>
          </cell>
          <cell r="H70">
            <v>-0.8504592999294956</v>
          </cell>
          <cell r="I70">
            <v>-0.42460402055042745</v>
          </cell>
          <cell r="J70">
            <v>0.7815025924017982</v>
          </cell>
          <cell r="K70">
            <v>-0.27585468493966925</v>
          </cell>
          <cell r="L70">
            <v>1.3017232661151676</v>
          </cell>
          <cell r="M70">
            <v>0.23289581751406296</v>
          </cell>
          <cell r="N70">
            <v>0.18756876539957545</v>
          </cell>
          <cell r="O70">
            <v>1.0260403450900788</v>
          </cell>
          <cell r="P70">
            <v>-0.23158123436071865</v>
          </cell>
          <cell r="Q70">
            <v>-0.5186054913294798</v>
          </cell>
          <cell r="R70" t="str">
            <v>-</v>
          </cell>
        </row>
        <row r="72">
          <cell r="F72">
            <v>0.09858815746328209</v>
          </cell>
          <cell r="G72">
            <v>0.14997424699202222</v>
          </cell>
          <cell r="H72">
            <v>-0.05307863645040789</v>
          </cell>
          <cell r="I72">
            <v>-0.2747692649838763</v>
          </cell>
          <cell r="J72">
            <v>-0.053349921482527374</v>
          </cell>
          <cell r="K72">
            <v>0.031236873728463843</v>
          </cell>
          <cell r="L72">
            <v>-0.2857840730374185</v>
          </cell>
          <cell r="M72">
            <v>0.1788893989517506</v>
          </cell>
          <cell r="N72">
            <v>0.0827224540430811</v>
          </cell>
          <cell r="O72">
            <v>-0.3272706321300325</v>
          </cell>
          <cell r="P72">
            <v>-0.1805273187640336</v>
          </cell>
          <cell r="Q72">
            <v>-0.6952575392335317</v>
          </cell>
          <cell r="R72" t="str">
            <v>-</v>
          </cell>
        </row>
        <row r="74">
          <cell r="F74">
            <v>-0.15329046708975724</v>
          </cell>
          <cell r="G74">
            <v>0.1298224294806556</v>
          </cell>
          <cell r="H74">
            <v>0.07192619092449637</v>
          </cell>
          <cell r="I74">
            <v>-0.7713559322033898</v>
          </cell>
          <cell r="J74">
            <v>-0.8252504948283697</v>
          </cell>
          <cell r="K74">
            <v>-0.8350815985459362</v>
          </cell>
          <cell r="L74" t="str">
            <v>-</v>
          </cell>
          <cell r="M74">
            <v>0.25556253546243</v>
          </cell>
          <cell r="N74">
            <v>0.14841286979054202</v>
          </cell>
          <cell r="O74">
            <v>12.738562091503267</v>
          </cell>
          <cell r="P74">
            <v>0.12373799556759413</v>
          </cell>
          <cell r="Q74">
            <v>4.003459523574182</v>
          </cell>
          <cell r="R74" t="str">
            <v>-</v>
          </cell>
        </row>
        <row r="76">
          <cell r="F76">
            <v>-0.22469355332695573</v>
          </cell>
          <cell r="G76">
            <v>-0.3231835952799301</v>
          </cell>
          <cell r="H76">
            <v>0.2961017495217515</v>
          </cell>
          <cell r="I76">
            <v>-0.6946243394652152</v>
          </cell>
          <cell r="J76">
            <v>-0.44552403676063057</v>
          </cell>
          <cell r="K76">
            <v>-0.42594740530978115</v>
          </cell>
          <cell r="L76">
            <v>-0.6374257564812585</v>
          </cell>
          <cell r="M76">
            <v>0.2748912673277142</v>
          </cell>
          <cell r="N76">
            <v>0.27159552855757996</v>
          </cell>
          <cell r="O76">
            <v>-0.02276380381424037</v>
          </cell>
          <cell r="P76">
            <v>0.4702634295329535</v>
          </cell>
          <cell r="Q76">
            <v>-0.6527993922736457</v>
          </cell>
          <cell r="R76" t="str">
            <v>-</v>
          </cell>
        </row>
        <row r="86">
          <cell r="F86">
            <v>-0.16438990000127196</v>
          </cell>
          <cell r="G86">
            <v>-0.24887913485428903</v>
          </cell>
          <cell r="H86">
            <v>0.14768440129116156</v>
          </cell>
          <cell r="I86">
            <v>-0.3714022212489273</v>
          </cell>
          <cell r="J86">
            <v>-0.19757583814052337</v>
          </cell>
          <cell r="K86">
            <v>-0.25390976150044564</v>
          </cell>
          <cell r="L86">
            <v>-0.26622815435426306</v>
          </cell>
          <cell r="M86">
            <v>0.20551605028945596</v>
          </cell>
          <cell r="N86">
            <v>0.17270395199262611</v>
          </cell>
          <cell r="O86">
            <v>-0.11818070465266739</v>
          </cell>
          <cell r="P86">
            <v>-0.008867350407508412</v>
          </cell>
          <cell r="Q86">
            <v>-0.3406973656706721</v>
          </cell>
          <cell r="R86" t="str">
            <v>-</v>
          </cell>
        </row>
        <row r="88">
          <cell r="F88">
            <v>-0.3581109472541343</v>
          </cell>
          <cell r="G88">
            <v>-0.4499076757100672</v>
          </cell>
          <cell r="H88">
            <v>-0.10634612134527632</v>
          </cell>
          <cell r="I88">
            <v>-0.10543790662758279</v>
          </cell>
          <cell r="J88">
            <v>-0.3977915447391922</v>
          </cell>
          <cell r="K88">
            <v>-0.3937496416078904</v>
          </cell>
          <cell r="L88">
            <v>-0.7719907407407407</v>
          </cell>
          <cell r="M88">
            <v>-0.5724573710141212</v>
          </cell>
          <cell r="N88">
            <v>-0.5783357832647973</v>
          </cell>
          <cell r="O88">
            <v>1.5144160962455921</v>
          </cell>
          <cell r="P88">
            <v>-0.624421243758511</v>
          </cell>
          <cell r="Q88">
            <v>1.8735657875130385</v>
          </cell>
          <cell r="R88" t="str">
            <v>-</v>
          </cell>
        </row>
        <row r="90">
          <cell r="F90">
            <v>-0.0465118876143189</v>
          </cell>
          <cell r="G90">
            <v>-0.09186919188630638</v>
          </cell>
          <cell r="H90">
            <v>-0.09317393288822262</v>
          </cell>
          <cell r="I90">
            <v>-0.3937202926621798</v>
          </cell>
          <cell r="J90">
            <v>0.014992568074063906</v>
          </cell>
          <cell r="K90">
            <v>-0.07794305391167555</v>
          </cell>
          <cell r="L90">
            <v>0.03231747187068201</v>
          </cell>
          <cell r="M90">
            <v>0.18167877782805686</v>
          </cell>
          <cell r="N90">
            <v>0.08606376320491083</v>
          </cell>
          <cell r="O90">
            <v>-0.2580354652439423</v>
          </cell>
          <cell r="P90">
            <v>-0.19368944837220858</v>
          </cell>
          <cell r="Q90">
            <v>-0.34271700032699925</v>
          </cell>
          <cell r="R90" t="str">
            <v>-</v>
          </cell>
        </row>
        <row r="117">
          <cell r="F117">
            <v>-0.9054340369036781</v>
          </cell>
          <cell r="G117">
            <v>-0.4444656927708731</v>
          </cell>
          <cell r="H117">
            <v>-0.4504649721016739</v>
          </cell>
          <cell r="I117">
            <v>-0.7490285546070061</v>
          </cell>
          <cell r="J117">
            <v>-0.09614106596960703</v>
          </cell>
          <cell r="K117">
            <v>-0.09342667095319379</v>
          </cell>
          <cell r="L117">
            <v>-0.24080188679245285</v>
          </cell>
          <cell r="M117">
            <v>-0.9812457537883769</v>
          </cell>
          <cell r="N117">
            <v>-0.9825823196320623</v>
          </cell>
          <cell r="O117">
            <v>0.7770760972529207</v>
          </cell>
          <cell r="P117">
            <v>-0.7206547905633125</v>
          </cell>
          <cell r="Q117">
            <v>-0.704711264993199</v>
          </cell>
          <cell r="R117" t="str">
            <v>-</v>
          </cell>
        </row>
        <row r="119">
          <cell r="F119">
            <v>-0.6678824799222413</v>
          </cell>
          <cell r="G119">
            <v>-0.043657632569517046</v>
          </cell>
          <cell r="H119">
            <v>0.07112010613526842</v>
          </cell>
          <cell r="I119">
            <v>-0.9202912812438496</v>
          </cell>
          <cell r="J119">
            <v>-0.7462575342889992</v>
          </cell>
          <cell r="K119">
            <v>-0.7480114577676176</v>
          </cell>
          <cell r="L119" t="str">
            <v>-</v>
          </cell>
          <cell r="M119">
            <v>-0.847173651189047</v>
          </cell>
          <cell r="N119">
            <v>-0.8470304361599655</v>
          </cell>
          <cell r="O119">
            <v>0.47349383379421517</v>
          </cell>
          <cell r="P119">
            <v>-0.6599047451049568</v>
          </cell>
          <cell r="Q119">
            <v>-0.7527583527583528</v>
          </cell>
          <cell r="R119" t="str">
            <v>-</v>
          </cell>
        </row>
        <row r="121">
          <cell r="F121">
            <v>-0.1316166548947234</v>
          </cell>
          <cell r="G121">
            <v>0.053658475847771614</v>
          </cell>
          <cell r="H121" t="str">
            <v>-</v>
          </cell>
          <cell r="I121">
            <v>-0.1767016535030561</v>
          </cell>
          <cell r="J121">
            <v>3.5011298827074144</v>
          </cell>
          <cell r="K121">
            <v>3.5011298827074144</v>
          </cell>
          <cell r="L121" t="str">
            <v>-</v>
          </cell>
          <cell r="M121">
            <v>-0.00596026490066226</v>
          </cell>
          <cell r="N121">
            <v>0.22231270358306188</v>
          </cell>
          <cell r="O121" t="str">
            <v>-</v>
          </cell>
          <cell r="P121">
            <v>-1</v>
          </cell>
          <cell r="Q121" t="str">
            <v>-</v>
          </cell>
          <cell r="R121" t="str">
            <v>-</v>
          </cell>
        </row>
        <row r="123">
          <cell r="F123" t="str">
            <v>-</v>
          </cell>
          <cell r="G123" t="str">
            <v>-</v>
          </cell>
          <cell r="H123" t="str">
            <v>-</v>
          </cell>
          <cell r="I123" t="str">
            <v>-</v>
          </cell>
          <cell r="J123" t="str">
            <v>-</v>
          </cell>
          <cell r="K123" t="str">
            <v>-</v>
          </cell>
          <cell r="L123" t="str">
            <v>-</v>
          </cell>
          <cell r="M123" t="str">
            <v>-</v>
          </cell>
          <cell r="N123" t="str">
            <v>-</v>
          </cell>
          <cell r="O123" t="str">
            <v>-</v>
          </cell>
          <cell r="P123" t="str">
            <v>-</v>
          </cell>
          <cell r="Q123" t="str">
            <v>-</v>
          </cell>
          <cell r="R123" t="str">
            <v>-</v>
          </cell>
        </row>
        <row r="125">
          <cell r="F125">
            <v>-0.07693116122195376</v>
          </cell>
          <cell r="G125">
            <v>-0.038123223026643616</v>
          </cell>
          <cell r="H125">
            <v>-0.22720832427488702</v>
          </cell>
          <cell r="I125">
            <v>-0.8159821389738608</v>
          </cell>
          <cell r="J125">
            <v>-0.20177308255822435</v>
          </cell>
          <cell r="K125">
            <v>-0.16930293150257225</v>
          </cell>
          <cell r="L125">
            <v>-0.5774651857698596</v>
          </cell>
          <cell r="M125">
            <v>0.48970424902448384</v>
          </cell>
          <cell r="N125">
            <v>0.45145813356221787</v>
          </cell>
          <cell r="O125">
            <v>-0.778038114901465</v>
          </cell>
          <cell r="P125">
            <v>-0.8149867467006998</v>
          </cell>
          <cell r="Q125">
            <v>1.3434534534534532</v>
          </cell>
          <cell r="R125" t="str">
            <v>-</v>
          </cell>
        </row>
        <row r="127">
          <cell r="F127">
            <v>-0.5259462976635728</v>
          </cell>
          <cell r="G127">
            <v>-0.6151904997426676</v>
          </cell>
          <cell r="H127">
            <v>0.18788272423563845</v>
          </cell>
          <cell r="I127">
            <v>-0.2927379681437734</v>
          </cell>
          <cell r="J127">
            <v>-0.3473950711237733</v>
          </cell>
          <cell r="K127">
            <v>-0.16984598862610134</v>
          </cell>
          <cell r="L127">
            <v>0.1377768993473778</v>
          </cell>
          <cell r="M127">
            <v>0.39842164063799945</v>
          </cell>
          <cell r="N127">
            <v>0.4658430369028699</v>
          </cell>
          <cell r="O127">
            <v>-0.06339329004156968</v>
          </cell>
          <cell r="P127">
            <v>-0.8270448792831899</v>
          </cell>
          <cell r="Q127">
            <v>0.5755329662572357</v>
          </cell>
          <cell r="R127" t="str">
            <v>-</v>
          </cell>
        </row>
        <row r="129">
          <cell r="F129">
            <v>-0.007455411619036734</v>
          </cell>
          <cell r="G129">
            <v>0.017191440035712935</v>
          </cell>
          <cell r="H129">
            <v>-0.01683704770672767</v>
          </cell>
          <cell r="I129">
            <v>-0.8116298868002085</v>
          </cell>
          <cell r="J129">
            <v>-0.10259406088407663</v>
          </cell>
          <cell r="K129">
            <v>-0.07082306319880727</v>
          </cell>
          <cell r="L129">
            <v>-0.07636176950720763</v>
          </cell>
          <cell r="M129">
            <v>0.29941068044895536</v>
          </cell>
          <cell r="N129">
            <v>0.2538883238231777</v>
          </cell>
          <cell r="O129">
            <v>-0.47733758114020386</v>
          </cell>
          <cell r="P129">
            <v>0.0332202384023943</v>
          </cell>
          <cell r="Q129">
            <v>-0.1237210179687489</v>
          </cell>
          <cell r="R129" t="str">
            <v>-</v>
          </cell>
        </row>
        <row r="131">
          <cell r="F131">
            <v>0.21537903725609686</v>
          </cell>
          <cell r="G131">
            <v>-0.06823569271076668</v>
          </cell>
          <cell r="H131">
            <v>-0.604668248589707</v>
          </cell>
          <cell r="I131">
            <v>1.8101073579471065</v>
          </cell>
          <cell r="J131">
            <v>0.42316756155876245</v>
          </cell>
          <cell r="K131">
            <v>0.4077147835766013</v>
          </cell>
          <cell r="L131" t="str">
            <v>-</v>
          </cell>
          <cell r="M131">
            <v>0.891482731038842</v>
          </cell>
          <cell r="N131">
            <v>0.8772384618638691</v>
          </cell>
          <cell r="O131">
            <v>4.54253878996147</v>
          </cell>
          <cell r="P131">
            <v>0.19718728602832525</v>
          </cell>
          <cell r="Q131">
            <v>0.5458056848568882</v>
          </cell>
          <cell r="R131" t="str">
            <v>-</v>
          </cell>
        </row>
        <row r="133">
          <cell r="F133">
            <v>-0.2404151564173873</v>
          </cell>
          <cell r="G133">
            <v>-0.3281692391685216</v>
          </cell>
          <cell r="H133">
            <v>-0.21316544975422336</v>
          </cell>
          <cell r="I133">
            <v>-0.6809925623877976</v>
          </cell>
          <cell r="J133">
            <v>-0.1518702919545618</v>
          </cell>
          <cell r="K133">
            <v>-0.1406744386902442</v>
          </cell>
          <cell r="L133">
            <v>-0.23108649234344458</v>
          </cell>
          <cell r="M133">
            <v>0.2664554840595872</v>
          </cell>
          <cell r="N133">
            <v>0.26410016831287053</v>
          </cell>
          <cell r="O133">
            <v>0.19659588265949313</v>
          </cell>
          <cell r="P133">
            <v>-0.020369506455063857</v>
          </cell>
          <cell r="Q133">
            <v>-0.2452699309966404</v>
          </cell>
          <cell r="R133" t="str">
            <v>-</v>
          </cell>
        </row>
        <row r="143">
          <cell r="F143">
            <v>-0.21622784350437463</v>
          </cell>
          <cell r="G143">
            <v>-0.2639847208039564</v>
          </cell>
          <cell r="H143">
            <v>-0.15922853504273393</v>
          </cell>
          <cell r="I143">
            <v>-0.6011180473525207</v>
          </cell>
          <cell r="J143">
            <v>-0.1558479873220413</v>
          </cell>
          <cell r="K143">
            <v>-0.10590688570138951</v>
          </cell>
          <cell r="L143">
            <v>-0.0855942459506942</v>
          </cell>
          <cell r="M143">
            <v>0.03682424095044068</v>
          </cell>
          <cell r="N143">
            <v>0.02133508195017919</v>
          </cell>
          <cell r="O143">
            <v>-0.1615362097888472</v>
          </cell>
          <cell r="P143">
            <v>-0.44892736860855764</v>
          </cell>
          <cell r="Q143">
            <v>-0.023613004578606378</v>
          </cell>
          <cell r="R143" t="str">
            <v>-</v>
          </cell>
        </row>
        <row r="145">
          <cell r="F145">
            <v>-0.7295048450009123</v>
          </cell>
          <cell r="G145">
            <v>-0.24212706458039723</v>
          </cell>
          <cell r="H145">
            <v>-0.12552842172985468</v>
          </cell>
          <cell r="I145">
            <v>-0.31093728002645826</v>
          </cell>
          <cell r="J145">
            <v>-0.36638457502119925</v>
          </cell>
          <cell r="K145">
            <v>-0.3575929611137916</v>
          </cell>
          <cell r="L145">
            <v>-0.5236440549932013</v>
          </cell>
          <cell r="M145">
            <v>-0.9294045545652874</v>
          </cell>
          <cell r="N145">
            <v>-0.9317918137404423</v>
          </cell>
          <cell r="O145">
            <v>-0.1719367708213878</v>
          </cell>
          <cell r="P145">
            <v>-0.7950202465990264</v>
          </cell>
          <cell r="Q145">
            <v>0.8773188360838813</v>
          </cell>
          <cell r="R145" t="str">
            <v>-</v>
          </cell>
        </row>
        <row r="147">
          <cell r="F147">
            <v>-0.10456047045077665</v>
          </cell>
          <cell r="G147">
            <v>-0.10697948047207462</v>
          </cell>
          <cell r="H147">
            <v>-0.02228454233439847</v>
          </cell>
          <cell r="I147">
            <v>-0.6639155043212052</v>
          </cell>
          <cell r="J147">
            <v>-0.14793393953302114</v>
          </cell>
          <cell r="K147">
            <v>-0.06257885649301953</v>
          </cell>
          <cell r="L147">
            <v>0.018342003525400496</v>
          </cell>
          <cell r="M147">
            <v>0.32071026997584307</v>
          </cell>
          <cell r="N147">
            <v>0.2794888883067548</v>
          </cell>
          <cell r="O147">
            <v>-0.3716671423989648</v>
          </cell>
          <cell r="P147">
            <v>-0.532621718899958</v>
          </cell>
          <cell r="Q147">
            <v>-0.00858959907869028</v>
          </cell>
          <cell r="R14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C3">
    <tabColor indexed="40"/>
  </sheetPr>
  <dimension ref="A6:AL298"/>
  <sheetViews>
    <sheetView showGridLines="0" tabSelected="1" zoomScale="75" zoomScaleNormal="75" workbookViewId="0" topLeftCell="A5">
      <pane ySplit="1" topLeftCell="BM6" activePane="bottomLeft" state="frozen"/>
      <selection pane="topLeft" activeCell="O35" sqref="O35"/>
      <selection pane="bottomLeft" activeCell="A6" sqref="A6"/>
    </sheetView>
  </sheetViews>
  <sheetFormatPr defaultColWidth="8.796875" defaultRowHeight="15"/>
  <cols>
    <col min="1" max="1" width="1.1015625" style="0" customWidth="1"/>
    <col min="2" max="2" width="2.59765625" style="0" customWidth="1"/>
    <col min="3" max="3" width="2.69921875" style="0" customWidth="1"/>
    <col min="4" max="4" width="24.8984375" style="0" customWidth="1"/>
    <col min="5" max="5" width="7.59765625" style="0" customWidth="1"/>
    <col min="6" max="6" width="4.59765625" style="0" customWidth="1"/>
    <col min="7" max="15" width="12.09765625" style="0" customWidth="1"/>
    <col min="16" max="17" width="1.69921875" style="0" customWidth="1"/>
    <col min="18" max="19" width="2.59765625" style="0" customWidth="1"/>
    <col min="20" max="20" width="24.8984375" style="0" customWidth="1"/>
    <col min="21" max="21" width="8.3984375" style="0" customWidth="1"/>
    <col min="22" max="22" width="4.8984375" style="0" customWidth="1"/>
    <col min="23" max="23" width="5.3984375" style="0" bestFit="1" customWidth="1"/>
    <col min="24" max="34" width="12.09765625" style="0" customWidth="1"/>
    <col min="35" max="35" width="12.09765625" style="1" customWidth="1"/>
    <col min="36" max="36" width="9.69921875" style="0" customWidth="1"/>
    <col min="37" max="37" width="15.5" style="2" customWidth="1"/>
    <col min="38" max="38" width="10" style="0" bestFit="1" customWidth="1"/>
  </cols>
  <sheetData>
    <row r="1" ht="72" customHeight="1"/>
    <row r="2" ht="409.5" customHeight="1"/>
    <row r="3" ht="409.5" customHeight="1"/>
    <row r="4" ht="15"/>
    <row r="5" ht="14.25" hidden="1"/>
    <row r="6" spans="25:38" ht="6" customHeight="1">
      <c r="Y6" s="3">
        <v>1</v>
      </c>
      <c r="Z6" s="3">
        <v>2</v>
      </c>
      <c r="AA6" s="3">
        <v>3</v>
      </c>
      <c r="AB6" s="3">
        <v>4</v>
      </c>
      <c r="AC6" s="3">
        <v>5</v>
      </c>
      <c r="AD6" s="3">
        <v>6</v>
      </c>
      <c r="AE6" s="3">
        <v>7</v>
      </c>
      <c r="AF6" s="3">
        <v>8</v>
      </c>
      <c r="AG6" s="3">
        <v>9</v>
      </c>
      <c r="AH6" s="3">
        <v>10</v>
      </c>
      <c r="AI6" s="3">
        <v>11</v>
      </c>
      <c r="AJ6" s="4">
        <v>12</v>
      </c>
      <c r="AK6" s="5"/>
      <c r="AL6" s="6">
        <f>'[2]MAIN'!Q1</f>
        <v>40575</v>
      </c>
    </row>
    <row r="7" spans="1:38" ht="18.75">
      <c r="A7" s="7" t="str">
        <f>WIDECHAR(YEAR($AL$6)&amp;"年"&amp;MONTH($AL$6)&amp;"月")&amp;" 通 信 機 器 地 域 別 輸 出 実 績"</f>
        <v>２０１１年２月 通 信 機 器 地 域 別 輸 出 実 績</v>
      </c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 t="str">
        <f>"１．地域別（"&amp;WIDECHAR(MONTH($AL$6))&amp;"月）"</f>
        <v>１．地域別（２月）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1"/>
      <c r="AK7"/>
      <c r="AL7" s="12">
        <f>YEAR(AL6)</f>
        <v>2011</v>
      </c>
    </row>
    <row r="8" spans="2:38" ht="15" thickBot="1">
      <c r="B8" s="10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 t="s">
        <v>0</v>
      </c>
      <c r="P8" s="13"/>
      <c r="Q8" s="15"/>
      <c r="R8" s="10"/>
      <c r="S8" s="13"/>
      <c r="T8" s="13"/>
      <c r="U8" s="13"/>
      <c r="V8" s="13"/>
      <c r="W8" s="13"/>
      <c r="X8" s="16"/>
      <c r="Y8" s="10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7" t="s">
        <v>1</v>
      </c>
      <c r="AK8"/>
      <c r="AL8" s="12">
        <f>MONTH(AL6)</f>
        <v>2</v>
      </c>
    </row>
    <row r="9" spans="2:38" ht="21.75" thickBot="1">
      <c r="B9" s="18"/>
      <c r="C9" s="19"/>
      <c r="D9" s="19"/>
      <c r="E9" s="20" t="s">
        <v>41</v>
      </c>
      <c r="F9" s="19"/>
      <c r="G9" s="21" t="str">
        <f>WIDECHAR(MONTH($AL$6))&amp;"月"</f>
        <v>２月</v>
      </c>
      <c r="H9" s="22"/>
      <c r="I9" s="23" t="s">
        <v>2</v>
      </c>
      <c r="J9" s="22" t="str">
        <f>"４月 ～ "&amp;WIDECHAR(MONTH($AL$6))&amp;"月 累 計"</f>
        <v>４月 ～ ２月 累 計</v>
      </c>
      <c r="K9" s="22"/>
      <c r="L9" s="23" t="s">
        <v>3</v>
      </c>
      <c r="M9" s="24" t="str">
        <f>"１月 ～ "&amp;WIDECHAR(MONTH($AL$6))&amp;"月 累 計"</f>
        <v>１月 ～ ２月 累 計</v>
      </c>
      <c r="N9" s="24"/>
      <c r="O9" s="23" t="s">
        <v>3</v>
      </c>
      <c r="P9" s="25"/>
      <c r="R9" s="18"/>
      <c r="S9" s="19"/>
      <c r="T9" s="19"/>
      <c r="U9" s="20" t="s">
        <v>41</v>
      </c>
      <c r="V9" s="19"/>
      <c r="W9" s="26"/>
      <c r="X9" s="27" t="s">
        <v>4</v>
      </c>
      <c r="Y9" s="28" t="s">
        <v>5</v>
      </c>
      <c r="Z9" s="29"/>
      <c r="AA9" s="28" t="s">
        <v>6</v>
      </c>
      <c r="AB9" s="28" t="s">
        <v>7</v>
      </c>
      <c r="AC9" s="29"/>
      <c r="AD9" s="29"/>
      <c r="AE9" s="28" t="s">
        <v>8</v>
      </c>
      <c r="AF9" s="29"/>
      <c r="AG9" s="28" t="s">
        <v>9</v>
      </c>
      <c r="AH9" s="28" t="s">
        <v>10</v>
      </c>
      <c r="AI9" s="28" t="s">
        <v>11</v>
      </c>
      <c r="AJ9" s="30" t="s">
        <v>42</v>
      </c>
      <c r="AK9"/>
      <c r="AL9" s="31">
        <f>IF(AND(AL8&gt;=1,AL8&lt;=3),AL7-1,AL7)</f>
        <v>2010</v>
      </c>
    </row>
    <row r="10" spans="2:38" ht="14.25">
      <c r="B10" s="32" t="s">
        <v>12</v>
      </c>
      <c r="C10" s="33"/>
      <c r="D10" s="33"/>
      <c r="E10" s="34" t="s">
        <v>13</v>
      </c>
      <c r="F10" s="33"/>
      <c r="G10" s="35" t="str">
        <f>WIDECHAR(YEAR($AL$6)-1)&amp;"年"</f>
        <v>２０１０年</v>
      </c>
      <c r="H10" s="36" t="str">
        <f>WIDECHAR(YEAR($AL$6))&amp;"年"</f>
        <v>２０１１年</v>
      </c>
      <c r="I10" s="37" t="s">
        <v>14</v>
      </c>
      <c r="J10" s="38" t="str">
        <f>WIDECHAR(TEXT($AL$9-1,"0000")&amp;"年度")</f>
        <v>２００９年度</v>
      </c>
      <c r="K10" s="39" t="str">
        <f>WIDECHAR(TEXT($AL$9,"0000")&amp;"年度")</f>
        <v>２０１０年度</v>
      </c>
      <c r="L10" s="37" t="s">
        <v>14</v>
      </c>
      <c r="M10" s="40" t="str">
        <f>WIDECHAR(YEAR($AL$6)-1)&amp;"年"</f>
        <v>２０１０年</v>
      </c>
      <c r="N10" s="41" t="str">
        <f>WIDECHAR(YEAR($AL$6))&amp;"年"</f>
        <v>２０１１年</v>
      </c>
      <c r="O10" s="37" t="s">
        <v>14</v>
      </c>
      <c r="P10" s="25"/>
      <c r="R10" s="32" t="s">
        <v>12</v>
      </c>
      <c r="S10" s="33"/>
      <c r="T10" s="33"/>
      <c r="U10" s="42" t="s">
        <v>13</v>
      </c>
      <c r="V10" s="33"/>
      <c r="W10" s="43"/>
      <c r="X10" s="44"/>
      <c r="Y10" s="45"/>
      <c r="Z10" s="46" t="s">
        <v>15</v>
      </c>
      <c r="AA10" s="47"/>
      <c r="AB10" s="45"/>
      <c r="AC10" s="48" t="s">
        <v>16</v>
      </c>
      <c r="AD10" s="46" t="s">
        <v>17</v>
      </c>
      <c r="AE10" s="45"/>
      <c r="AF10" s="46" t="s">
        <v>18</v>
      </c>
      <c r="AG10" s="47"/>
      <c r="AH10" s="47"/>
      <c r="AI10" s="47"/>
      <c r="AJ10" s="49"/>
      <c r="AK10"/>
      <c r="AL10" s="2"/>
    </row>
    <row r="11" spans="2:38" ht="14.25">
      <c r="B11" s="50" t="s">
        <v>19</v>
      </c>
      <c r="C11" s="51"/>
      <c r="D11" s="51"/>
      <c r="E11" s="52"/>
      <c r="F11" s="53"/>
      <c r="G11" s="54"/>
      <c r="H11" s="55"/>
      <c r="I11" s="56"/>
      <c r="J11" s="54"/>
      <c r="K11" s="55"/>
      <c r="L11" s="56"/>
      <c r="M11" s="54"/>
      <c r="N11" s="55"/>
      <c r="O11" s="56"/>
      <c r="P11" s="57"/>
      <c r="R11" s="50" t="s">
        <v>19</v>
      </c>
      <c r="S11" s="51"/>
      <c r="T11" s="51"/>
      <c r="U11" s="58"/>
      <c r="V11" s="59"/>
      <c r="W11" s="60"/>
      <c r="X11" s="61"/>
      <c r="Y11" s="62"/>
      <c r="Z11" s="63"/>
      <c r="AA11" s="64"/>
      <c r="AB11" s="62"/>
      <c r="AC11" s="65"/>
      <c r="AD11" s="63"/>
      <c r="AE11" s="62"/>
      <c r="AF11" s="63"/>
      <c r="AG11" s="64"/>
      <c r="AH11" s="64"/>
      <c r="AI11" s="64"/>
      <c r="AJ11" s="66"/>
      <c r="AK11"/>
      <c r="AL11" s="2"/>
    </row>
    <row r="12" spans="2:38" ht="14.25">
      <c r="B12" s="67"/>
      <c r="C12" s="68"/>
      <c r="D12" s="68"/>
      <c r="E12" s="69"/>
      <c r="F12" s="70"/>
      <c r="G12" s="71">
        <f>'[2]前年'!F29</f>
        <v>33498204</v>
      </c>
      <c r="H12" s="72">
        <f>'[2]当年'!F29</f>
        <v>29071451</v>
      </c>
      <c r="I12" s="73">
        <f aca="true" t="shared" si="0" ref="I12:I32">IF($G12&lt;&gt;0,($H12/$G12)-1,"-")</f>
        <v>-0.1321489653594563</v>
      </c>
      <c r="J12" s="71">
        <f>'[2]前年'!F143</f>
        <v>506060229</v>
      </c>
      <c r="K12" s="72">
        <f>'[2]当年'!F143</f>
        <v>396635917</v>
      </c>
      <c r="L12" s="73">
        <f aca="true" t="shared" si="1" ref="L12:L32">IF($J12&lt;&gt;0,($K12/$J12)-1,"-")</f>
        <v>-0.21622784350437463</v>
      </c>
      <c r="M12" s="71">
        <f>'[2]前年'!F86</f>
        <v>69971890</v>
      </c>
      <c r="N12" s="72">
        <f>'[2]当年'!F86</f>
        <v>58469218</v>
      </c>
      <c r="O12" s="73">
        <f aca="true" t="shared" si="2" ref="O12:O32">IF($M12&lt;&gt;0,($N12/$M12)-1,"-")</f>
        <v>-0.16438990000127196</v>
      </c>
      <c r="P12" s="74"/>
      <c r="R12" s="67"/>
      <c r="S12" s="75"/>
      <c r="T12" s="75"/>
      <c r="U12" s="76"/>
      <c r="V12" s="59"/>
      <c r="W12" s="77" t="s">
        <v>20</v>
      </c>
      <c r="X12" s="78">
        <f aca="true" t="shared" si="3" ref="X12:AJ12">SUM(X15,X33,X45)</f>
        <v>29071451</v>
      </c>
      <c r="Y12" s="79">
        <f t="shared" si="3"/>
        <v>17611860</v>
      </c>
      <c r="Z12" s="80">
        <f t="shared" si="3"/>
        <v>8533331</v>
      </c>
      <c r="AA12" s="81">
        <f t="shared" si="3"/>
        <v>390970</v>
      </c>
      <c r="AB12" s="79">
        <f t="shared" si="3"/>
        <v>2972069</v>
      </c>
      <c r="AC12" s="82">
        <f t="shared" si="3"/>
        <v>2115767</v>
      </c>
      <c r="AD12" s="80">
        <f t="shared" si="3"/>
        <v>205414</v>
      </c>
      <c r="AE12" s="79">
        <f t="shared" si="3"/>
        <v>7239843</v>
      </c>
      <c r="AF12" s="80">
        <f t="shared" si="3"/>
        <v>6937011</v>
      </c>
      <c r="AG12" s="81">
        <f t="shared" si="3"/>
        <v>535174</v>
      </c>
      <c r="AH12" s="81">
        <f t="shared" si="3"/>
        <v>219867</v>
      </c>
      <c r="AI12" s="81">
        <f t="shared" si="3"/>
        <v>101668</v>
      </c>
      <c r="AJ12" s="83">
        <f t="shared" si="3"/>
        <v>0</v>
      </c>
      <c r="AK12"/>
      <c r="AL12" s="2"/>
    </row>
    <row r="13" spans="2:38" ht="14.25">
      <c r="B13" s="84"/>
      <c r="C13" s="85" t="s">
        <v>43</v>
      </c>
      <c r="D13" s="86"/>
      <c r="E13" s="76"/>
      <c r="F13" s="59"/>
      <c r="G13" s="87">
        <f>'[2]前年'!F30</f>
        <v>33800</v>
      </c>
      <c r="H13" s="88">
        <f>'[2]当年'!F30</f>
        <v>66876</v>
      </c>
      <c r="I13" s="89">
        <f t="shared" si="0"/>
        <v>0.9785798816568048</v>
      </c>
      <c r="J13" s="88">
        <f>'[2]前年'!F144</f>
        <v>1072287</v>
      </c>
      <c r="K13" s="88">
        <f>'[2]当年'!F144</f>
        <v>557551</v>
      </c>
      <c r="L13" s="89">
        <f t="shared" si="1"/>
        <v>-0.4800356620941968</v>
      </c>
      <c r="M13" s="90">
        <f>'[2]前年'!F87</f>
        <v>84202</v>
      </c>
      <c r="N13" s="88">
        <f>'[2]当年'!F87</f>
        <v>109851</v>
      </c>
      <c r="O13" s="89">
        <f t="shared" si="2"/>
        <v>0.30461271703760007</v>
      </c>
      <c r="P13" s="74"/>
      <c r="R13" s="67"/>
      <c r="S13" s="68"/>
      <c r="T13" s="68"/>
      <c r="U13" s="69"/>
      <c r="V13" s="70"/>
      <c r="W13" s="91" t="s">
        <v>21</v>
      </c>
      <c r="X13" s="92">
        <f>'[2]前年比'!F29</f>
        <v>-0.1321489653594563</v>
      </c>
      <c r="Y13" s="93">
        <f>'[2]前年比'!G29</f>
        <v>-0.20235924554142815</v>
      </c>
      <c r="Z13" s="94">
        <f>'[2]前年比'!H29</f>
        <v>0.3032928823694361</v>
      </c>
      <c r="AA13" s="95">
        <f>'[2]前年比'!I29</f>
        <v>0.34346565137312046</v>
      </c>
      <c r="AB13" s="93">
        <f>'[2]前年比'!J29</f>
        <v>-0.21637717854347094</v>
      </c>
      <c r="AC13" s="96">
        <f>'[2]前年比'!K29</f>
        <v>-0.2628135956881693</v>
      </c>
      <c r="AD13" s="94">
        <f>'[2]前年比'!L29</f>
        <v>-0.6903893081561936</v>
      </c>
      <c r="AE13" s="93">
        <f>'[2]前年比'!M29</f>
        <v>0.1825812780909981</v>
      </c>
      <c r="AF13" s="94">
        <f>'[2]前年比'!N29</f>
        <v>0.14451976854900295</v>
      </c>
      <c r="AG13" s="95">
        <f>'[2]前年比'!O29</f>
        <v>-0.23679369325944288</v>
      </c>
      <c r="AH13" s="95">
        <f>'[2]前年比'!P29</f>
        <v>-0.36805481704179976</v>
      </c>
      <c r="AI13" s="95">
        <f>'[2]前年比'!Q29</f>
        <v>-0.37746154599784465</v>
      </c>
      <c r="AJ13" s="97" t="str">
        <f>'[2]前年比'!R29</f>
        <v>-</v>
      </c>
      <c r="AK13"/>
      <c r="AL13" s="2"/>
    </row>
    <row r="14" spans="2:38" ht="14.25">
      <c r="B14" s="84"/>
      <c r="C14" s="75"/>
      <c r="D14" s="68"/>
      <c r="E14" s="69"/>
      <c r="F14" s="70"/>
      <c r="G14" s="98">
        <f>'[2]前年'!F31</f>
        <v>1095407</v>
      </c>
      <c r="H14" s="72">
        <f>'[2]当年'!F31</f>
        <v>630010</v>
      </c>
      <c r="I14" s="73">
        <f t="shared" si="0"/>
        <v>-0.4248621745159562</v>
      </c>
      <c r="J14" s="72">
        <f>'[2]前年'!F145</f>
        <v>21762741</v>
      </c>
      <c r="K14" s="72">
        <f>'[2]当年'!F145</f>
        <v>5886716</v>
      </c>
      <c r="L14" s="73">
        <f t="shared" si="1"/>
        <v>-0.7295048450009123</v>
      </c>
      <c r="M14" s="71">
        <f>'[2]前年'!F88</f>
        <v>1858667</v>
      </c>
      <c r="N14" s="72">
        <f>'[2]当年'!F88</f>
        <v>1193058</v>
      </c>
      <c r="O14" s="73">
        <f t="shared" si="2"/>
        <v>-0.3581109472541343</v>
      </c>
      <c r="P14" s="74"/>
      <c r="R14" s="84"/>
      <c r="S14" s="85" t="s">
        <v>22</v>
      </c>
      <c r="T14" s="86"/>
      <c r="U14" s="58"/>
      <c r="V14" s="59"/>
      <c r="W14" s="77" t="s">
        <v>23</v>
      </c>
      <c r="X14" s="78">
        <f aca="true" t="shared" si="4" ref="X14:AJ14">SUM(X17,X20,X23,X26,X29)</f>
        <v>66876</v>
      </c>
      <c r="Y14" s="79">
        <f t="shared" si="4"/>
        <v>31068</v>
      </c>
      <c r="Z14" s="80">
        <f t="shared" si="4"/>
        <v>1112</v>
      </c>
      <c r="AA14" s="81">
        <f t="shared" si="4"/>
        <v>27154</v>
      </c>
      <c r="AB14" s="79">
        <f t="shared" si="4"/>
        <v>4004</v>
      </c>
      <c r="AC14" s="82">
        <f t="shared" si="4"/>
        <v>3993</v>
      </c>
      <c r="AD14" s="80">
        <f t="shared" si="4"/>
        <v>9</v>
      </c>
      <c r="AE14" s="79">
        <f t="shared" si="4"/>
        <v>2393</v>
      </c>
      <c r="AF14" s="80">
        <f t="shared" si="4"/>
        <v>2125</v>
      </c>
      <c r="AG14" s="81">
        <f t="shared" si="4"/>
        <v>398</v>
      </c>
      <c r="AH14" s="81">
        <f t="shared" si="4"/>
        <v>2</v>
      </c>
      <c r="AI14" s="81">
        <f t="shared" si="4"/>
        <v>1857</v>
      </c>
      <c r="AJ14" s="83">
        <f t="shared" si="4"/>
        <v>0</v>
      </c>
      <c r="AK14"/>
      <c r="AL14" s="2"/>
    </row>
    <row r="15" spans="2:38" ht="14.25">
      <c r="B15" s="84"/>
      <c r="C15" s="75"/>
      <c r="D15" s="99" t="s">
        <v>44</v>
      </c>
      <c r="E15" s="76">
        <v>8517.12</v>
      </c>
      <c r="F15" s="59" t="s">
        <v>24</v>
      </c>
      <c r="G15" s="90">
        <f>'[2]前年'!F2</f>
        <v>6097</v>
      </c>
      <c r="H15" s="88">
        <f>'[2]当年'!F2</f>
        <v>5265</v>
      </c>
      <c r="I15" s="89">
        <f t="shared" si="0"/>
        <v>-0.13646055437100213</v>
      </c>
      <c r="J15" s="90">
        <f>'[2]前年'!F116</f>
        <v>536705</v>
      </c>
      <c r="K15" s="88">
        <f>'[2]当年'!F116</f>
        <v>131071</v>
      </c>
      <c r="L15" s="89">
        <f t="shared" si="1"/>
        <v>-0.7557857668551625</v>
      </c>
      <c r="M15" s="90">
        <f>'[2]前年'!F59</f>
        <v>20490</v>
      </c>
      <c r="N15" s="88">
        <f>'[2]当年'!F59</f>
        <v>13167</v>
      </c>
      <c r="O15" s="89">
        <f t="shared" si="2"/>
        <v>-0.357393850658858</v>
      </c>
      <c r="P15" s="74"/>
      <c r="R15" s="84"/>
      <c r="S15" s="75"/>
      <c r="T15" s="75"/>
      <c r="U15" s="76"/>
      <c r="V15" s="59"/>
      <c r="W15" s="77" t="s">
        <v>20</v>
      </c>
      <c r="X15" s="78">
        <f aca="true" t="shared" si="5" ref="X15:AJ15">SUM(X18,X21,X24,X27,X30)</f>
        <v>630010</v>
      </c>
      <c r="Y15" s="79">
        <f t="shared" si="5"/>
        <v>204887</v>
      </c>
      <c r="Z15" s="80">
        <f t="shared" si="5"/>
        <v>29418</v>
      </c>
      <c r="AA15" s="81">
        <f t="shared" si="5"/>
        <v>162985</v>
      </c>
      <c r="AB15" s="79">
        <f t="shared" si="5"/>
        <v>71775</v>
      </c>
      <c r="AC15" s="82">
        <f t="shared" si="5"/>
        <v>71214</v>
      </c>
      <c r="AD15" s="80">
        <f t="shared" si="5"/>
        <v>284</v>
      </c>
      <c r="AE15" s="79">
        <f t="shared" si="5"/>
        <v>116355</v>
      </c>
      <c r="AF15" s="80">
        <f t="shared" si="5"/>
        <v>110861</v>
      </c>
      <c r="AG15" s="81">
        <f t="shared" si="5"/>
        <v>42456</v>
      </c>
      <c r="AH15" s="81">
        <f t="shared" si="5"/>
        <v>780</v>
      </c>
      <c r="AI15" s="81">
        <f t="shared" si="5"/>
        <v>30772</v>
      </c>
      <c r="AJ15" s="83">
        <f t="shared" si="5"/>
        <v>0</v>
      </c>
      <c r="AK15"/>
      <c r="AL15" s="2"/>
    </row>
    <row r="16" spans="2:38" ht="14.25">
      <c r="B16" s="84"/>
      <c r="C16" s="75"/>
      <c r="D16" s="100"/>
      <c r="E16" s="69"/>
      <c r="F16" s="70"/>
      <c r="G16" s="101">
        <f>'[2]前年'!F3</f>
        <v>471579</v>
      </c>
      <c r="H16" s="72">
        <f>'[2]当年'!F3</f>
        <v>124513</v>
      </c>
      <c r="I16" s="73">
        <f t="shared" si="0"/>
        <v>-0.7359657660752493</v>
      </c>
      <c r="J16" s="101">
        <f>'[2]前年'!F117</f>
        <v>14326973</v>
      </c>
      <c r="K16" s="72">
        <f>'[2]当年'!F117</f>
        <v>1354844</v>
      </c>
      <c r="L16" s="73">
        <f t="shared" si="1"/>
        <v>-0.9054340369036781</v>
      </c>
      <c r="M16" s="101">
        <f>'[2]前年'!F60</f>
        <v>596254</v>
      </c>
      <c r="N16" s="72">
        <f>'[2]当年'!F60</f>
        <v>257513</v>
      </c>
      <c r="O16" s="73">
        <f t="shared" si="2"/>
        <v>-0.5681152663126788</v>
      </c>
      <c r="P16" s="74"/>
      <c r="R16" s="84"/>
      <c r="S16" s="75"/>
      <c r="T16" s="68"/>
      <c r="U16" s="69"/>
      <c r="V16" s="70"/>
      <c r="W16" s="91" t="s">
        <v>25</v>
      </c>
      <c r="X16" s="102">
        <f>'[2]前年比'!F31</f>
        <v>-0.4248621745159562</v>
      </c>
      <c r="Y16" s="93">
        <f>'[2]前年比'!G31</f>
        <v>-0.6209327237776663</v>
      </c>
      <c r="Z16" s="94">
        <f>'[2]前年比'!H31</f>
        <v>0.5375529190404014</v>
      </c>
      <c r="AA16" s="95">
        <f>'[2]前年比'!I31</f>
        <v>0.01801362889675895</v>
      </c>
      <c r="AB16" s="93">
        <f>'[2]前年比'!J31</f>
        <v>-0.24275993036872923</v>
      </c>
      <c r="AC16" s="96">
        <f>'[2]前年比'!K31</f>
        <v>-0.2208107664533071</v>
      </c>
      <c r="AD16" s="94">
        <f>'[2]前年比'!L31</f>
        <v>-0.8904320987654321</v>
      </c>
      <c r="AE16" s="93">
        <f>'[2]前年比'!M31</f>
        <v>-0.5738989046724454</v>
      </c>
      <c r="AF16" s="94">
        <f>'[2]前年比'!N31</f>
        <v>-0.5847140486456316</v>
      </c>
      <c r="AG16" s="95">
        <f>'[2]前年比'!O31</f>
        <v>6.600429645542428</v>
      </c>
      <c r="AH16" s="95">
        <f>'[2]前年比'!P31</f>
        <v>-0.786827001913091</v>
      </c>
      <c r="AI16" s="95">
        <f>'[2]前年比'!Q31</f>
        <v>0.738138273836421</v>
      </c>
      <c r="AJ16" s="97" t="str">
        <f>'[2]前年比'!R31</f>
        <v>-</v>
      </c>
      <c r="AK16"/>
      <c r="AL16" s="2"/>
    </row>
    <row r="17" spans="2:38" ht="14.25">
      <c r="B17" s="84"/>
      <c r="C17" s="75"/>
      <c r="D17" s="103" t="s">
        <v>26</v>
      </c>
      <c r="E17" s="76">
        <v>8443.31</v>
      </c>
      <c r="F17" s="59">
        <v>100</v>
      </c>
      <c r="G17" s="104">
        <f>'[2]前年'!F4</f>
        <v>1527</v>
      </c>
      <c r="H17" s="105">
        <f>'[2]当年'!F4</f>
        <v>3062</v>
      </c>
      <c r="I17" s="89">
        <f t="shared" si="0"/>
        <v>1.0052390307793058</v>
      </c>
      <c r="J17" s="104">
        <f>'[2]前年'!F118</f>
        <v>35283</v>
      </c>
      <c r="K17" s="105">
        <f>'[2]当年'!F118</f>
        <v>25331</v>
      </c>
      <c r="L17" s="89">
        <f t="shared" si="1"/>
        <v>-0.2820621829209534</v>
      </c>
      <c r="M17" s="104">
        <f>'[2]前年'!F61</f>
        <v>6595</v>
      </c>
      <c r="N17" s="105">
        <f>'[2]当年'!F61</f>
        <v>6071</v>
      </c>
      <c r="O17" s="89">
        <f t="shared" si="2"/>
        <v>-0.07945413191811979</v>
      </c>
      <c r="P17" s="74"/>
      <c r="R17" s="84"/>
      <c r="S17" s="75"/>
      <c r="T17" s="106" t="s">
        <v>44</v>
      </c>
      <c r="U17" s="58">
        <v>8517.12</v>
      </c>
      <c r="V17" s="59" t="s">
        <v>24</v>
      </c>
      <c r="W17" s="77" t="s">
        <v>23</v>
      </c>
      <c r="X17" s="78">
        <f>'[2]当年'!F2</f>
        <v>5265</v>
      </c>
      <c r="Y17" s="79">
        <f>'[2]当年'!G2</f>
        <v>3590</v>
      </c>
      <c r="Z17" s="80">
        <f>'[2]当年'!H2</f>
        <v>31</v>
      </c>
      <c r="AA17" s="81">
        <f>'[2]当年'!I2</f>
        <v>0</v>
      </c>
      <c r="AB17" s="79">
        <f>'[2]当年'!J2</f>
        <v>1432</v>
      </c>
      <c r="AC17" s="82">
        <f>'[2]当年'!K2</f>
        <v>1432</v>
      </c>
      <c r="AD17" s="80">
        <f>'[2]当年'!L2</f>
        <v>0</v>
      </c>
      <c r="AE17" s="79">
        <f>'[2]当年'!M2</f>
        <v>240</v>
      </c>
      <c r="AF17" s="80">
        <f>'[2]当年'!N2</f>
        <v>125</v>
      </c>
      <c r="AG17" s="81">
        <f>'[2]当年'!O2</f>
        <v>1</v>
      </c>
      <c r="AH17" s="81">
        <f>'[2]当年'!P2</f>
        <v>2</v>
      </c>
      <c r="AI17" s="81">
        <f>'[2]当年'!Q2</f>
        <v>0</v>
      </c>
      <c r="AJ17" s="83">
        <f>'[2]当年'!R2</f>
        <v>0</v>
      </c>
      <c r="AK17"/>
      <c r="AL17" s="2"/>
    </row>
    <row r="18" spans="2:38" ht="14.25">
      <c r="B18" s="84"/>
      <c r="C18" s="75"/>
      <c r="D18" s="100"/>
      <c r="E18" s="69"/>
      <c r="F18" s="70"/>
      <c r="G18" s="107">
        <f>'[2]前年'!F5</f>
        <v>347006</v>
      </c>
      <c r="H18" s="108">
        <f>'[2]当年'!F5</f>
        <v>171376</v>
      </c>
      <c r="I18" s="73">
        <f t="shared" si="0"/>
        <v>-0.5061295770101958</v>
      </c>
      <c r="J18" s="107">
        <f>'[2]前年'!F119</f>
        <v>3800474</v>
      </c>
      <c r="K18" s="108">
        <f>'[2]当年'!F119</f>
        <v>1262204</v>
      </c>
      <c r="L18" s="73">
        <f t="shared" si="1"/>
        <v>-0.6678824799222413</v>
      </c>
      <c r="M18" s="107">
        <f>'[2]前年'!F62</f>
        <v>695640</v>
      </c>
      <c r="N18" s="108">
        <f>'[2]当年'!F62</f>
        <v>311848</v>
      </c>
      <c r="O18" s="73">
        <f t="shared" si="2"/>
        <v>-0.5517106549364614</v>
      </c>
      <c r="P18" s="74"/>
      <c r="R18" s="84"/>
      <c r="S18" s="75"/>
      <c r="T18" s="109"/>
      <c r="U18" s="76"/>
      <c r="V18" s="59"/>
      <c r="W18" s="77" t="s">
        <v>20</v>
      </c>
      <c r="X18" s="78">
        <f>'[2]当年'!F3</f>
        <v>124513</v>
      </c>
      <c r="Y18" s="79">
        <f>'[2]当年'!G3</f>
        <v>92200</v>
      </c>
      <c r="Z18" s="80">
        <f>'[2]当年'!H3</f>
        <v>838</v>
      </c>
      <c r="AA18" s="81">
        <f>'[2]当年'!I3</f>
        <v>0</v>
      </c>
      <c r="AB18" s="79">
        <f>'[2]当年'!J3</f>
        <v>19931</v>
      </c>
      <c r="AC18" s="82">
        <f>'[2]当年'!K3</f>
        <v>19931</v>
      </c>
      <c r="AD18" s="80">
        <f>'[2]当年'!L3</f>
        <v>0</v>
      </c>
      <c r="AE18" s="79">
        <f>'[2]当年'!M3</f>
        <v>11352</v>
      </c>
      <c r="AF18" s="80">
        <f>'[2]当年'!N3</f>
        <v>8216</v>
      </c>
      <c r="AG18" s="81">
        <f>'[2]当年'!O3</f>
        <v>250</v>
      </c>
      <c r="AH18" s="81">
        <f>'[2]当年'!P3</f>
        <v>780</v>
      </c>
      <c r="AI18" s="81">
        <f>'[2]当年'!Q3</f>
        <v>0</v>
      </c>
      <c r="AJ18" s="83">
        <f>'[2]当年'!R3</f>
        <v>0</v>
      </c>
      <c r="AK18"/>
      <c r="AL18" s="2"/>
    </row>
    <row r="19" spans="2:38" ht="14.25">
      <c r="B19" s="84"/>
      <c r="C19" s="75"/>
      <c r="D19" s="99" t="s">
        <v>45</v>
      </c>
      <c r="E19" s="76">
        <v>8517.11</v>
      </c>
      <c r="F19" s="110">
        <v>0</v>
      </c>
      <c r="G19" s="104">
        <f>'[2]前年'!F6</f>
        <v>20003</v>
      </c>
      <c r="H19" s="105">
        <f>'[2]当年'!F6</f>
        <v>27724</v>
      </c>
      <c r="I19" s="89">
        <f t="shared" si="0"/>
        <v>0.3859921011848222</v>
      </c>
      <c r="J19" s="104">
        <f>'[2]前年'!F120</f>
        <v>205094</v>
      </c>
      <c r="K19" s="105">
        <f>'[2]当年'!F120</f>
        <v>193911</v>
      </c>
      <c r="L19" s="89">
        <f t="shared" si="1"/>
        <v>-0.054526217246725905</v>
      </c>
      <c r="M19" s="104">
        <f>'[2]前年'!F63</f>
        <v>43006</v>
      </c>
      <c r="N19" s="105">
        <f>'[2]当年'!F63</f>
        <v>50748</v>
      </c>
      <c r="O19" s="89">
        <f t="shared" si="2"/>
        <v>0.18002139236385628</v>
      </c>
      <c r="P19" s="74"/>
      <c r="R19" s="84"/>
      <c r="S19" s="75"/>
      <c r="T19" s="111"/>
      <c r="U19" s="69"/>
      <c r="V19" s="70"/>
      <c r="W19" s="91" t="s">
        <v>25</v>
      </c>
      <c r="X19" s="102">
        <f>'[2]前年比'!F3</f>
        <v>-0.7359657660752493</v>
      </c>
      <c r="Y19" s="93">
        <f>'[2]前年比'!G3</f>
        <v>-0.7747610194873248</v>
      </c>
      <c r="Z19" s="94">
        <f>'[2]前年比'!H3</f>
        <v>-0.008284023668639007</v>
      </c>
      <c r="AA19" s="95">
        <f>'[2]前年比'!I3</f>
        <v>-1</v>
      </c>
      <c r="AB19" s="93">
        <f>'[2]前年比'!J3</f>
        <v>0.41184387617765816</v>
      </c>
      <c r="AC19" s="96">
        <f>'[2]前年比'!K3</f>
        <v>0.41184387617765816</v>
      </c>
      <c r="AD19" s="94" t="str">
        <f>'[2]前年比'!L3</f>
        <v>-</v>
      </c>
      <c r="AE19" s="93">
        <f>'[2]前年比'!M3</f>
        <v>-0.5064347826086957</v>
      </c>
      <c r="AF19" s="94">
        <f>'[2]前年比'!N3</f>
        <v>-0.5444666223109337</v>
      </c>
      <c r="AG19" s="95">
        <f>'[2]前年比'!O3</f>
        <v>-0.5265151515151515</v>
      </c>
      <c r="AH19" s="95">
        <f>'[2]前年比'!P3</f>
        <v>-0.41834451901565994</v>
      </c>
      <c r="AI19" s="95">
        <f>'[2]前年比'!Q3</f>
        <v>-1</v>
      </c>
      <c r="AJ19" s="97" t="str">
        <f>'[2]前年比'!R3</f>
        <v>-</v>
      </c>
      <c r="AK19"/>
      <c r="AL19" s="2"/>
    </row>
    <row r="20" spans="2:38" ht="14.25">
      <c r="B20" s="84"/>
      <c r="C20" s="75"/>
      <c r="D20" s="112"/>
      <c r="E20" s="69"/>
      <c r="F20" s="70"/>
      <c r="G20" s="107">
        <f>'[2]前年'!F7</f>
        <v>159982</v>
      </c>
      <c r="H20" s="108">
        <f>'[2]当年'!F7</f>
        <v>173731</v>
      </c>
      <c r="I20" s="73">
        <f t="shared" si="0"/>
        <v>0.08594091835331485</v>
      </c>
      <c r="J20" s="107">
        <f>'[2]前年'!F121</f>
        <v>1580028</v>
      </c>
      <c r="K20" s="108">
        <f>'[2]当年'!F121</f>
        <v>1372070</v>
      </c>
      <c r="L20" s="73">
        <f t="shared" si="1"/>
        <v>-0.1316166548947234</v>
      </c>
      <c r="M20" s="107">
        <f>'[2]前年'!F64</f>
        <v>337811</v>
      </c>
      <c r="N20" s="108">
        <f>'[2]当年'!F64</f>
        <v>327393</v>
      </c>
      <c r="O20" s="73">
        <f t="shared" si="2"/>
        <v>-0.030839729908143876</v>
      </c>
      <c r="P20" s="74"/>
      <c r="R20" s="84"/>
      <c r="S20" s="75"/>
      <c r="T20" s="113" t="s">
        <v>26</v>
      </c>
      <c r="U20" s="58">
        <v>8443.31</v>
      </c>
      <c r="V20" s="110">
        <v>100</v>
      </c>
      <c r="W20" s="77" t="s">
        <v>23</v>
      </c>
      <c r="X20" s="78">
        <f>'[2]当年'!F4</f>
        <v>3062</v>
      </c>
      <c r="Y20" s="79">
        <f>'[2]当年'!G4</f>
        <v>2287</v>
      </c>
      <c r="Z20" s="80">
        <f>'[2]当年'!H4</f>
        <v>333</v>
      </c>
      <c r="AA20" s="81">
        <f>'[2]当年'!I4</f>
        <v>6</v>
      </c>
      <c r="AB20" s="79">
        <f>'[2]当年'!J4</f>
        <v>121</v>
      </c>
      <c r="AC20" s="82">
        <f>'[2]当年'!K4</f>
        <v>119</v>
      </c>
      <c r="AD20" s="80">
        <f>'[2]当年'!L4</f>
        <v>0</v>
      </c>
      <c r="AE20" s="79">
        <f>'[2]当年'!M4</f>
        <v>245</v>
      </c>
      <c r="AF20" s="80">
        <f>'[2]当年'!N4</f>
        <v>245</v>
      </c>
      <c r="AG20" s="81">
        <f>'[2]当年'!O4</f>
        <v>397</v>
      </c>
      <c r="AH20" s="81">
        <f>'[2]当年'!P4</f>
        <v>0</v>
      </c>
      <c r="AI20" s="81">
        <f>'[2]当年'!Q4</f>
        <v>6</v>
      </c>
      <c r="AJ20" s="83">
        <f>'[2]当年'!R4</f>
        <v>0</v>
      </c>
      <c r="AK20"/>
      <c r="AL20" s="2"/>
    </row>
    <row r="21" spans="2:38" ht="14.25">
      <c r="B21" s="84"/>
      <c r="C21" s="75"/>
      <c r="D21" s="99" t="s">
        <v>46</v>
      </c>
      <c r="E21" s="114">
        <v>8519.5</v>
      </c>
      <c r="F21" s="59" t="s">
        <v>24</v>
      </c>
      <c r="G21" s="115">
        <f>'[2]前年'!F8</f>
        <v>0</v>
      </c>
      <c r="H21" s="116">
        <f>'[2]当年'!F8</f>
        <v>0</v>
      </c>
      <c r="I21" s="117" t="str">
        <f t="shared" si="0"/>
        <v>-</v>
      </c>
      <c r="J21" s="115">
        <f>'[2]前年'!F122</f>
        <v>0</v>
      </c>
      <c r="K21" s="116">
        <f>'[2]当年'!F122</f>
        <v>24</v>
      </c>
      <c r="L21" s="117" t="str">
        <f t="shared" si="1"/>
        <v>-</v>
      </c>
      <c r="M21" s="115">
        <f>'[2]前年'!F65</f>
        <v>0</v>
      </c>
      <c r="N21" s="116">
        <f>'[2]当年'!F65</f>
        <v>0</v>
      </c>
      <c r="O21" s="118" t="str">
        <f t="shared" si="2"/>
        <v>-</v>
      </c>
      <c r="P21" s="74"/>
      <c r="R21" s="84"/>
      <c r="S21" s="75"/>
      <c r="T21" s="109"/>
      <c r="U21" s="76"/>
      <c r="V21" s="110"/>
      <c r="W21" s="77" t="s">
        <v>20</v>
      </c>
      <c r="X21" s="78">
        <f>'[2]当年'!F5</f>
        <v>171376</v>
      </c>
      <c r="Y21" s="79">
        <f>'[2]当年'!G5</f>
        <v>56222</v>
      </c>
      <c r="Z21" s="80">
        <f>'[2]当年'!H5</f>
        <v>18325</v>
      </c>
      <c r="AA21" s="81">
        <f>'[2]当年'!I5</f>
        <v>889</v>
      </c>
      <c r="AB21" s="79">
        <f>'[2]当年'!J5</f>
        <v>12747</v>
      </c>
      <c r="AC21" s="82">
        <f>'[2]当年'!K5</f>
        <v>12470</v>
      </c>
      <c r="AD21" s="80">
        <f>'[2]当年'!L5</f>
        <v>0</v>
      </c>
      <c r="AE21" s="79">
        <f>'[2]当年'!M5</f>
        <v>58619</v>
      </c>
      <c r="AF21" s="80">
        <f>'[2]当年'!N5</f>
        <v>58619</v>
      </c>
      <c r="AG21" s="81">
        <f>'[2]当年'!O5</f>
        <v>42206</v>
      </c>
      <c r="AH21" s="81">
        <f>'[2]当年'!P5</f>
        <v>0</v>
      </c>
      <c r="AI21" s="81">
        <f>'[2]当年'!Q5</f>
        <v>693</v>
      </c>
      <c r="AJ21" s="83">
        <f>'[2]当年'!R5</f>
        <v>0</v>
      </c>
      <c r="AK21"/>
      <c r="AL21" s="2"/>
    </row>
    <row r="22" spans="2:38" ht="14.25">
      <c r="B22" s="84"/>
      <c r="C22" s="75"/>
      <c r="D22" s="100"/>
      <c r="E22" s="69"/>
      <c r="F22" s="70"/>
      <c r="G22" s="119">
        <f>'[2]前年'!F9</f>
        <v>0</v>
      </c>
      <c r="H22" s="120">
        <f>'[2]当年'!F9</f>
        <v>0</v>
      </c>
      <c r="I22" s="121" t="str">
        <f t="shared" si="0"/>
        <v>-</v>
      </c>
      <c r="J22" s="119">
        <f>'[2]前年'!F123</f>
        <v>0</v>
      </c>
      <c r="K22" s="120">
        <f>'[2]当年'!F123</f>
        <v>446</v>
      </c>
      <c r="L22" s="121" t="str">
        <f t="shared" si="1"/>
        <v>-</v>
      </c>
      <c r="M22" s="119">
        <f>'[2]前年'!F66</f>
        <v>0</v>
      </c>
      <c r="N22" s="120">
        <f>'[2]当年'!F66</f>
        <v>0</v>
      </c>
      <c r="O22" s="122" t="str">
        <f t="shared" si="2"/>
        <v>-</v>
      </c>
      <c r="P22" s="74"/>
      <c r="R22" s="84"/>
      <c r="S22" s="75"/>
      <c r="T22" s="111"/>
      <c r="U22" s="69"/>
      <c r="V22" s="123"/>
      <c r="W22" s="91" t="s">
        <v>25</v>
      </c>
      <c r="X22" s="102">
        <f>'[2]前年比'!F5</f>
        <v>-0.5061295770101958</v>
      </c>
      <c r="Y22" s="93">
        <f>'[2]前年比'!G5</f>
        <v>0.12320447507741483</v>
      </c>
      <c r="Z22" s="94">
        <f>'[2]前年比'!H5</f>
        <v>1.0892714627750544</v>
      </c>
      <c r="AA22" s="95">
        <f>'[2]前年比'!I5</f>
        <v>-0.8284115035707392</v>
      </c>
      <c r="AB22" s="93">
        <f>'[2]前年比'!J5</f>
        <v>-0.6886419149975573</v>
      </c>
      <c r="AC22" s="96">
        <f>'[2]前年比'!K5</f>
        <v>-0.6911149092170121</v>
      </c>
      <c r="AD22" s="94" t="str">
        <f>'[2]前年比'!L5</f>
        <v>-</v>
      </c>
      <c r="AE22" s="93">
        <f>'[2]前年比'!M5</f>
        <v>-0.7630713142450649</v>
      </c>
      <c r="AF22" s="94">
        <f>'[2]前年比'!N5</f>
        <v>-0.7623547631209814</v>
      </c>
      <c r="AG22" s="95">
        <f>'[2]前年比'!O5</f>
        <v>150.27598566308242</v>
      </c>
      <c r="AH22" s="95">
        <f>'[2]前年比'!P5</f>
        <v>-1</v>
      </c>
      <c r="AI22" s="95">
        <f>'[2]前年比'!Q5</f>
        <v>-0.675561797752809</v>
      </c>
      <c r="AJ22" s="97" t="str">
        <f>'[2]前年比'!R5</f>
        <v>-</v>
      </c>
      <c r="AK22"/>
      <c r="AL22" s="2"/>
    </row>
    <row r="23" spans="2:38" ht="14.25">
      <c r="B23" s="84"/>
      <c r="C23" s="85"/>
      <c r="D23" s="99" t="s">
        <v>47</v>
      </c>
      <c r="E23" s="76">
        <v>8517.18</v>
      </c>
      <c r="F23" s="59" t="s">
        <v>24</v>
      </c>
      <c r="G23" s="104">
        <f>'[2]前年'!F10</f>
        <v>6173</v>
      </c>
      <c r="H23" s="105">
        <f>'[2]当年'!F10</f>
        <v>30825</v>
      </c>
      <c r="I23" s="89">
        <f t="shared" si="0"/>
        <v>3.9935201684756194</v>
      </c>
      <c r="J23" s="104">
        <f>'[2]前年'!F124</f>
        <v>295205</v>
      </c>
      <c r="K23" s="105">
        <f>'[2]当年'!F124</f>
        <v>207214</v>
      </c>
      <c r="L23" s="89">
        <f t="shared" si="1"/>
        <v>-0.29806744465710266</v>
      </c>
      <c r="M23" s="104">
        <f>'[2]前年'!F67</f>
        <v>14111</v>
      </c>
      <c r="N23" s="105">
        <f>'[2]当年'!F67</f>
        <v>39865</v>
      </c>
      <c r="O23" s="89">
        <f t="shared" si="2"/>
        <v>1.8251009850471265</v>
      </c>
      <c r="P23" s="74"/>
      <c r="R23" s="84"/>
      <c r="S23" s="75"/>
      <c r="T23" s="124" t="s">
        <v>48</v>
      </c>
      <c r="U23" s="58">
        <v>8517.11</v>
      </c>
      <c r="V23" s="110">
        <v>0</v>
      </c>
      <c r="W23" s="77" t="s">
        <v>23</v>
      </c>
      <c r="X23" s="78">
        <f>'[2]当年'!F6</f>
        <v>27724</v>
      </c>
      <c r="Y23" s="79">
        <f>'[2]当年'!G6</f>
        <v>610</v>
      </c>
      <c r="Z23" s="80">
        <f>'[2]当年'!H6</f>
        <v>0</v>
      </c>
      <c r="AA23" s="81">
        <f>'[2]当年'!I6</f>
        <v>27114</v>
      </c>
      <c r="AB23" s="79">
        <f>'[2]当年'!J6</f>
        <v>0</v>
      </c>
      <c r="AC23" s="82">
        <f>'[2]当年'!K6</f>
        <v>0</v>
      </c>
      <c r="AD23" s="80">
        <f>'[2]当年'!L6</f>
        <v>0</v>
      </c>
      <c r="AE23" s="79">
        <f>'[2]当年'!M6</f>
        <v>0</v>
      </c>
      <c r="AF23" s="80">
        <f>'[2]当年'!N6</f>
        <v>0</v>
      </c>
      <c r="AG23" s="81">
        <f>'[2]当年'!O6</f>
        <v>0</v>
      </c>
      <c r="AH23" s="81">
        <f>'[2]当年'!P6</f>
        <v>0</v>
      </c>
      <c r="AI23" s="81">
        <f>'[2]当年'!Q6</f>
        <v>0</v>
      </c>
      <c r="AJ23" s="83">
        <f>'[2]当年'!R6</f>
        <v>0</v>
      </c>
      <c r="AK23"/>
      <c r="AL23" s="2"/>
    </row>
    <row r="24" spans="2:38" ht="14.25">
      <c r="B24" s="84"/>
      <c r="C24" s="125"/>
      <c r="D24" s="100"/>
      <c r="E24" s="69"/>
      <c r="F24" s="70"/>
      <c r="G24" s="107">
        <f>'[2]前年'!F11</f>
        <v>116840</v>
      </c>
      <c r="H24" s="108">
        <f>'[2]当年'!F11</f>
        <v>160390</v>
      </c>
      <c r="I24" s="73">
        <f t="shared" si="0"/>
        <v>0.3727319411160561</v>
      </c>
      <c r="J24" s="107">
        <f>'[2]前年'!F125</f>
        <v>2055266</v>
      </c>
      <c r="K24" s="108">
        <f>'[2]当年'!F125</f>
        <v>1897152</v>
      </c>
      <c r="L24" s="73">
        <f t="shared" si="1"/>
        <v>-0.07693116122195376</v>
      </c>
      <c r="M24" s="107">
        <f>'[2]前年'!F68</f>
        <v>228962</v>
      </c>
      <c r="N24" s="108">
        <f>'[2]当年'!F68</f>
        <v>296304</v>
      </c>
      <c r="O24" s="73">
        <f t="shared" si="2"/>
        <v>0.2941186747145814</v>
      </c>
      <c r="P24" s="74"/>
      <c r="R24" s="84"/>
      <c r="S24" s="75"/>
      <c r="T24" s="124"/>
      <c r="U24" s="76"/>
      <c r="V24" s="59"/>
      <c r="W24" s="77" t="s">
        <v>20</v>
      </c>
      <c r="X24" s="78">
        <f>'[2]当年'!F7</f>
        <v>173731</v>
      </c>
      <c r="Y24" s="79">
        <f>'[2]当年'!G7</f>
        <v>12474</v>
      </c>
      <c r="Z24" s="80">
        <f>'[2]当年'!H7</f>
        <v>0</v>
      </c>
      <c r="AA24" s="81">
        <f>'[2]当年'!I7</f>
        <v>161257</v>
      </c>
      <c r="AB24" s="79">
        <f>'[2]当年'!J7</f>
        <v>0</v>
      </c>
      <c r="AC24" s="82">
        <f>'[2]当年'!K7</f>
        <v>0</v>
      </c>
      <c r="AD24" s="80">
        <f>'[2]当年'!L7</f>
        <v>0</v>
      </c>
      <c r="AE24" s="79">
        <f>'[2]当年'!M7</f>
        <v>0</v>
      </c>
      <c r="AF24" s="80">
        <f>'[2]当年'!N7</f>
        <v>0</v>
      </c>
      <c r="AG24" s="81">
        <f>'[2]当年'!O7</f>
        <v>0</v>
      </c>
      <c r="AH24" s="81">
        <f>'[2]当年'!P7</f>
        <v>0</v>
      </c>
      <c r="AI24" s="81">
        <f>'[2]当年'!Q7</f>
        <v>0</v>
      </c>
      <c r="AJ24" s="83">
        <f>'[2]当年'!R7</f>
        <v>0</v>
      </c>
      <c r="AK24"/>
      <c r="AL24" s="2"/>
    </row>
    <row r="25" spans="2:38" ht="14.25">
      <c r="B25" s="84"/>
      <c r="C25" s="85" t="s">
        <v>27</v>
      </c>
      <c r="D25" s="86"/>
      <c r="E25" s="76"/>
      <c r="F25" s="59"/>
      <c r="G25" s="104">
        <f>'[2]前年'!F32</f>
        <v>5636356</v>
      </c>
      <c r="H25" s="88">
        <f>'[2]当年'!F32</f>
        <v>8699068</v>
      </c>
      <c r="I25" s="89">
        <f t="shared" si="0"/>
        <v>0.5433851232959734</v>
      </c>
      <c r="J25" s="88">
        <f>'[2]前年'!F146</f>
        <v>88299594</v>
      </c>
      <c r="K25" s="88">
        <f>'[2]当年'!F146</f>
        <v>89765013</v>
      </c>
      <c r="L25" s="89">
        <f t="shared" si="1"/>
        <v>0.016595987972492843</v>
      </c>
      <c r="M25" s="90">
        <f>'[2]前年'!F89</f>
        <v>12424042</v>
      </c>
      <c r="N25" s="88">
        <f>'[2]当年'!F89</f>
        <v>17123804</v>
      </c>
      <c r="O25" s="89">
        <f t="shared" si="2"/>
        <v>0.37827962912552926</v>
      </c>
      <c r="P25" s="74"/>
      <c r="R25" s="84"/>
      <c r="S25" s="75"/>
      <c r="T25" s="126"/>
      <c r="U25" s="69"/>
      <c r="V25" s="70"/>
      <c r="W25" s="91" t="s">
        <v>25</v>
      </c>
      <c r="X25" s="102">
        <f>'[2]前年比'!F7</f>
        <v>0.08594091835331485</v>
      </c>
      <c r="Y25" s="93">
        <f>'[2]前年比'!G7</f>
        <v>-0.47864248098303097</v>
      </c>
      <c r="Z25" s="94" t="str">
        <f>'[2]前年比'!H7</f>
        <v>-</v>
      </c>
      <c r="AA25" s="95">
        <f>'[2]前年比'!I7</f>
        <v>0.18522520138766385</v>
      </c>
      <c r="AB25" s="93" t="str">
        <f>'[2]前年比'!J7</f>
        <v>-</v>
      </c>
      <c r="AC25" s="96" t="str">
        <f>'[2]前年比'!K7</f>
        <v>-</v>
      </c>
      <c r="AD25" s="94" t="str">
        <f>'[2]前年比'!L7</f>
        <v>-</v>
      </c>
      <c r="AE25" s="93" t="str">
        <f>'[2]前年比'!M7</f>
        <v>-</v>
      </c>
      <c r="AF25" s="94" t="str">
        <f>'[2]前年比'!N7</f>
        <v>-</v>
      </c>
      <c r="AG25" s="95" t="str">
        <f>'[2]前年比'!O7</f>
        <v>-</v>
      </c>
      <c r="AH25" s="95" t="str">
        <f>'[2]前年比'!P7</f>
        <v>-</v>
      </c>
      <c r="AI25" s="95" t="str">
        <f>'[2]前年比'!Q7</f>
        <v>-</v>
      </c>
      <c r="AJ25" s="97" t="str">
        <f>'[2]前年比'!R7</f>
        <v>-</v>
      </c>
      <c r="AK25"/>
      <c r="AL25" s="2"/>
    </row>
    <row r="26" spans="2:38" ht="14.25">
      <c r="B26" s="84"/>
      <c r="C26" s="75"/>
      <c r="D26" s="68"/>
      <c r="E26" s="69"/>
      <c r="F26" s="70"/>
      <c r="G26" s="107">
        <f>'[2]前年'!F33</f>
        <v>12247049</v>
      </c>
      <c r="H26" s="127">
        <f>'[2]当年'!F33</f>
        <v>11798274</v>
      </c>
      <c r="I26" s="73">
        <f t="shared" si="0"/>
        <v>-0.03664352122703196</v>
      </c>
      <c r="J26" s="72">
        <f>'[2]前年'!F147</f>
        <v>168445933</v>
      </c>
      <c r="K26" s="72">
        <f>'[2]当年'!F147</f>
        <v>150833147</v>
      </c>
      <c r="L26" s="73">
        <f t="shared" si="1"/>
        <v>-0.10456047045077665</v>
      </c>
      <c r="M26" s="71">
        <f>'[2]前年'!F90</f>
        <v>25072945</v>
      </c>
      <c r="N26" s="72">
        <f>'[2]当年'!F90</f>
        <v>23906755</v>
      </c>
      <c r="O26" s="73">
        <f t="shared" si="2"/>
        <v>-0.0465118876143189</v>
      </c>
      <c r="P26" s="74"/>
      <c r="R26" s="84"/>
      <c r="S26" s="75"/>
      <c r="T26" s="124" t="s">
        <v>46</v>
      </c>
      <c r="U26" s="128">
        <v>8519.5</v>
      </c>
      <c r="V26" s="59" t="s">
        <v>24</v>
      </c>
      <c r="W26" s="77" t="s">
        <v>23</v>
      </c>
      <c r="X26" s="78">
        <f>'[2]当年'!F8</f>
        <v>0</v>
      </c>
      <c r="Y26" s="79">
        <f>'[2]当年'!G8</f>
        <v>0</v>
      </c>
      <c r="Z26" s="80">
        <f>'[2]当年'!H8</f>
        <v>0</v>
      </c>
      <c r="AA26" s="81">
        <f>'[2]当年'!I8</f>
        <v>0</v>
      </c>
      <c r="AB26" s="79">
        <f>'[2]当年'!J8</f>
        <v>0</v>
      </c>
      <c r="AC26" s="82">
        <f>'[2]当年'!K8</f>
        <v>0</v>
      </c>
      <c r="AD26" s="80">
        <f>'[2]当年'!L8</f>
        <v>0</v>
      </c>
      <c r="AE26" s="79">
        <f>'[2]当年'!M8</f>
        <v>0</v>
      </c>
      <c r="AF26" s="80">
        <f>'[2]当年'!N8</f>
        <v>0</v>
      </c>
      <c r="AG26" s="81">
        <f>'[2]当年'!O8</f>
        <v>0</v>
      </c>
      <c r="AH26" s="81">
        <f>'[2]当年'!P8</f>
        <v>0</v>
      </c>
      <c r="AI26" s="81">
        <f>'[2]当年'!Q8</f>
        <v>0</v>
      </c>
      <c r="AJ26" s="83">
        <f>'[2]当年'!R8</f>
        <v>0</v>
      </c>
      <c r="AK26"/>
      <c r="AL26" s="129"/>
    </row>
    <row r="27" spans="2:38" ht="14.25">
      <c r="B27" s="84"/>
      <c r="C27" s="75"/>
      <c r="D27" s="99" t="s">
        <v>49</v>
      </c>
      <c r="E27" s="76">
        <v>8517.61</v>
      </c>
      <c r="F27" s="110">
        <v>0</v>
      </c>
      <c r="G27" s="90">
        <f>'[2]前年'!F12</f>
        <v>9226</v>
      </c>
      <c r="H27" s="88">
        <f>'[2]当年'!F12</f>
        <v>3500</v>
      </c>
      <c r="I27" s="89">
        <f t="shared" si="0"/>
        <v>-0.6206373292867982</v>
      </c>
      <c r="J27" s="90">
        <f>'[2]前年'!F126</f>
        <v>128861</v>
      </c>
      <c r="K27" s="88">
        <f>'[2]当年'!F126</f>
        <v>57979</v>
      </c>
      <c r="L27" s="89">
        <f t="shared" si="1"/>
        <v>-0.5500655745338</v>
      </c>
      <c r="M27" s="90">
        <f>'[2]前年'!F69</f>
        <v>23271</v>
      </c>
      <c r="N27" s="88">
        <f>'[2]当年'!F69</f>
        <v>5528</v>
      </c>
      <c r="O27" s="89">
        <f t="shared" si="2"/>
        <v>-0.7624511194190193</v>
      </c>
      <c r="P27" s="74"/>
      <c r="R27" s="84"/>
      <c r="S27" s="75"/>
      <c r="T27" s="109"/>
      <c r="U27" s="76"/>
      <c r="V27" s="59"/>
      <c r="W27" s="77" t="s">
        <v>20</v>
      </c>
      <c r="X27" s="78">
        <f>'[2]当年'!F9</f>
        <v>0</v>
      </c>
      <c r="Y27" s="79">
        <f>'[2]当年'!G9</f>
        <v>0</v>
      </c>
      <c r="Z27" s="80">
        <f>'[2]当年'!H9</f>
        <v>0</v>
      </c>
      <c r="AA27" s="81">
        <f>'[2]当年'!I9</f>
        <v>0</v>
      </c>
      <c r="AB27" s="79">
        <f>'[2]当年'!J9</f>
        <v>0</v>
      </c>
      <c r="AC27" s="82">
        <f>'[2]当年'!K9</f>
        <v>0</v>
      </c>
      <c r="AD27" s="80">
        <f>'[2]当年'!L9</f>
        <v>0</v>
      </c>
      <c r="AE27" s="79">
        <f>'[2]当年'!M9</f>
        <v>0</v>
      </c>
      <c r="AF27" s="80">
        <f>'[2]当年'!N9</f>
        <v>0</v>
      </c>
      <c r="AG27" s="81">
        <f>'[2]当年'!O9</f>
        <v>0</v>
      </c>
      <c r="AH27" s="81">
        <f>'[2]当年'!P9</f>
        <v>0</v>
      </c>
      <c r="AI27" s="81">
        <f>'[2]当年'!Q9</f>
        <v>0</v>
      </c>
      <c r="AJ27" s="83">
        <f>'[2]当年'!R9</f>
        <v>0</v>
      </c>
      <c r="AK27"/>
      <c r="AL27" s="2"/>
    </row>
    <row r="28" spans="2:38" ht="14.25">
      <c r="B28" s="84"/>
      <c r="C28" s="75"/>
      <c r="D28" s="112"/>
      <c r="E28" s="69"/>
      <c r="F28" s="70"/>
      <c r="G28" s="101">
        <f>'[2]前年'!F13</f>
        <v>1897026</v>
      </c>
      <c r="H28" s="72">
        <f>'[2]当年'!F13</f>
        <v>1181676</v>
      </c>
      <c r="I28" s="73">
        <f t="shared" si="0"/>
        <v>-0.37709024546843317</v>
      </c>
      <c r="J28" s="101">
        <f>'[2]前年'!F127</f>
        <v>33382123</v>
      </c>
      <c r="K28" s="72">
        <f>'[2]当年'!F127</f>
        <v>15824919</v>
      </c>
      <c r="L28" s="73">
        <f t="shared" si="1"/>
        <v>-0.5259462976635728</v>
      </c>
      <c r="M28" s="101">
        <f>'[2]前年'!F70</f>
        <v>4879935</v>
      </c>
      <c r="N28" s="72">
        <f>'[2]当年'!F70</f>
        <v>1903775</v>
      </c>
      <c r="O28" s="73">
        <f t="shared" si="2"/>
        <v>-0.6098769758203746</v>
      </c>
      <c r="P28" s="74"/>
      <c r="R28" s="84"/>
      <c r="S28" s="75"/>
      <c r="T28" s="111"/>
      <c r="U28" s="69"/>
      <c r="V28" s="70"/>
      <c r="W28" s="91" t="s">
        <v>25</v>
      </c>
      <c r="X28" s="102" t="str">
        <f>'[2]前年比'!F9</f>
        <v>-</v>
      </c>
      <c r="Y28" s="93" t="str">
        <f>'[2]前年比'!G9</f>
        <v>-</v>
      </c>
      <c r="Z28" s="94" t="str">
        <f>'[2]前年比'!H9</f>
        <v>-</v>
      </c>
      <c r="AA28" s="95" t="str">
        <f>'[2]前年比'!I9</f>
        <v>-</v>
      </c>
      <c r="AB28" s="93" t="str">
        <f>'[2]前年比'!J9</f>
        <v>-</v>
      </c>
      <c r="AC28" s="96" t="str">
        <f>'[2]前年比'!K9</f>
        <v>-</v>
      </c>
      <c r="AD28" s="94" t="str">
        <f>'[2]前年比'!L9</f>
        <v>-</v>
      </c>
      <c r="AE28" s="93" t="str">
        <f>'[2]前年比'!M9</f>
        <v>-</v>
      </c>
      <c r="AF28" s="94" t="str">
        <f>'[2]前年比'!N9</f>
        <v>-</v>
      </c>
      <c r="AG28" s="95" t="str">
        <f>'[2]前年比'!O9</f>
        <v>-</v>
      </c>
      <c r="AH28" s="95" t="str">
        <f>'[2]前年比'!P9</f>
        <v>-</v>
      </c>
      <c r="AI28" s="95" t="str">
        <f>'[2]前年比'!Q9</f>
        <v>-</v>
      </c>
      <c r="AJ28" s="97" t="str">
        <f>'[2]前年比'!R9</f>
        <v>-</v>
      </c>
      <c r="AK28"/>
      <c r="AL28" s="2"/>
    </row>
    <row r="29" spans="2:38" ht="14.25">
      <c r="B29" s="84"/>
      <c r="C29" s="75"/>
      <c r="D29" s="99" t="s">
        <v>50</v>
      </c>
      <c r="E29" s="76">
        <v>8517.62</v>
      </c>
      <c r="F29" s="59" t="s">
        <v>24</v>
      </c>
      <c r="G29" s="90">
        <f>'[2]前年'!F14</f>
        <v>5609696</v>
      </c>
      <c r="H29" s="88">
        <f>'[2]当年'!F14</f>
        <v>8662211</v>
      </c>
      <c r="I29" s="89">
        <f t="shared" si="0"/>
        <v>0.5441498077614189</v>
      </c>
      <c r="J29" s="90">
        <f>'[2]前年'!F128</f>
        <v>87992879</v>
      </c>
      <c r="K29" s="88">
        <f>'[2]当年'!F128</f>
        <v>89213431</v>
      </c>
      <c r="L29" s="89">
        <f t="shared" si="1"/>
        <v>0.013871031541086376</v>
      </c>
      <c r="M29" s="90">
        <f>'[2]前年'!F71</f>
        <v>12366210</v>
      </c>
      <c r="N29" s="88">
        <f>'[2]当年'!F71</f>
        <v>17051748</v>
      </c>
      <c r="O29" s="89">
        <f t="shared" si="2"/>
        <v>0.3788984660619543</v>
      </c>
      <c r="P29" s="74"/>
      <c r="R29" s="84"/>
      <c r="S29" s="85"/>
      <c r="T29" s="124" t="s">
        <v>47</v>
      </c>
      <c r="U29" s="58">
        <v>8517.18</v>
      </c>
      <c r="V29" s="59" t="s">
        <v>24</v>
      </c>
      <c r="W29" s="77" t="s">
        <v>23</v>
      </c>
      <c r="X29" s="78">
        <f>'[2]当年'!F10</f>
        <v>30825</v>
      </c>
      <c r="Y29" s="79">
        <f>'[2]当年'!G10</f>
        <v>24581</v>
      </c>
      <c r="Z29" s="80">
        <f>'[2]当年'!H10</f>
        <v>748</v>
      </c>
      <c r="AA29" s="81">
        <f>'[2]当年'!I10</f>
        <v>34</v>
      </c>
      <c r="AB29" s="79">
        <f>'[2]当年'!J10</f>
        <v>2451</v>
      </c>
      <c r="AC29" s="82">
        <f>'[2]当年'!K10</f>
        <v>2442</v>
      </c>
      <c r="AD29" s="80">
        <f>'[2]当年'!L10</f>
        <v>9</v>
      </c>
      <c r="AE29" s="79">
        <f>'[2]当年'!M10</f>
        <v>1908</v>
      </c>
      <c r="AF29" s="80">
        <f>'[2]当年'!N10</f>
        <v>1755</v>
      </c>
      <c r="AG29" s="81">
        <f>'[2]当年'!O10</f>
        <v>0</v>
      </c>
      <c r="AH29" s="81">
        <f>'[2]当年'!P10</f>
        <v>0</v>
      </c>
      <c r="AI29" s="81">
        <f>'[2]当年'!Q10</f>
        <v>1851</v>
      </c>
      <c r="AJ29" s="83">
        <f>'[2]当年'!R10</f>
        <v>0</v>
      </c>
      <c r="AK29"/>
      <c r="AL29" s="2"/>
    </row>
    <row r="30" spans="2:38" ht="14.25">
      <c r="B30" s="84"/>
      <c r="C30" s="75"/>
      <c r="D30" s="112"/>
      <c r="E30" s="69"/>
      <c r="F30" s="70"/>
      <c r="G30" s="101">
        <f>'[2]前年'!F15</f>
        <v>9918213</v>
      </c>
      <c r="H30" s="72">
        <f>'[2]当年'!F15</f>
        <v>10330597</v>
      </c>
      <c r="I30" s="73">
        <f t="shared" si="0"/>
        <v>0.04157845773225488</v>
      </c>
      <c r="J30" s="101">
        <f>'[2]前年'!F129</f>
        <v>130794388</v>
      </c>
      <c r="K30" s="72">
        <f>'[2]当年'!F129</f>
        <v>129819262</v>
      </c>
      <c r="L30" s="73">
        <f t="shared" si="1"/>
        <v>-0.007455411619036734</v>
      </c>
      <c r="M30" s="101">
        <f>'[2]前年'!F72</f>
        <v>19475118</v>
      </c>
      <c r="N30" s="72">
        <f>'[2]当年'!F72</f>
        <v>21395134</v>
      </c>
      <c r="O30" s="73">
        <f t="shared" si="2"/>
        <v>0.09858815746328209</v>
      </c>
      <c r="P30" s="74"/>
      <c r="R30" s="84"/>
      <c r="S30" s="75"/>
      <c r="T30" s="109"/>
      <c r="U30" s="76"/>
      <c r="V30" s="59"/>
      <c r="W30" s="77" t="s">
        <v>20</v>
      </c>
      <c r="X30" s="78">
        <f>'[2]当年'!F11</f>
        <v>160390</v>
      </c>
      <c r="Y30" s="79">
        <f>'[2]当年'!G11</f>
        <v>43991</v>
      </c>
      <c r="Z30" s="80">
        <f>'[2]当年'!H11</f>
        <v>10255</v>
      </c>
      <c r="AA30" s="81">
        <f>'[2]当年'!I11</f>
        <v>839</v>
      </c>
      <c r="AB30" s="79">
        <f>'[2]当年'!J11</f>
        <v>39097</v>
      </c>
      <c r="AC30" s="82">
        <f>'[2]当年'!K11</f>
        <v>38813</v>
      </c>
      <c r="AD30" s="80">
        <f>'[2]当年'!L11</f>
        <v>284</v>
      </c>
      <c r="AE30" s="79">
        <f>'[2]当年'!M11</f>
        <v>46384</v>
      </c>
      <c r="AF30" s="80">
        <f>'[2]当年'!N11</f>
        <v>44026</v>
      </c>
      <c r="AG30" s="81">
        <f>'[2]当年'!O11</f>
        <v>0</v>
      </c>
      <c r="AH30" s="81">
        <f>'[2]当年'!P11</f>
        <v>0</v>
      </c>
      <c r="AI30" s="81">
        <f>'[2]当年'!Q11</f>
        <v>30079</v>
      </c>
      <c r="AJ30" s="83">
        <f>'[2]当年'!R11</f>
        <v>0</v>
      </c>
      <c r="AK30"/>
      <c r="AL30" s="2"/>
    </row>
    <row r="31" spans="2:38" ht="14.25">
      <c r="B31" s="84"/>
      <c r="C31" s="75"/>
      <c r="D31" s="99" t="s">
        <v>51</v>
      </c>
      <c r="E31" s="76">
        <v>8517.69</v>
      </c>
      <c r="F31" s="110">
        <v>0</v>
      </c>
      <c r="G31" s="90">
        <f>'[2]前年'!F16</f>
        <v>17434</v>
      </c>
      <c r="H31" s="88">
        <f>'[2]当年'!F16</f>
        <v>33357</v>
      </c>
      <c r="I31" s="89">
        <f t="shared" si="0"/>
        <v>0.9133302741768958</v>
      </c>
      <c r="J31" s="90">
        <f>'[2]前年'!F130</f>
        <v>177854</v>
      </c>
      <c r="K31" s="88">
        <f>'[2]当年'!F130</f>
        <v>493603</v>
      </c>
      <c r="L31" s="89">
        <f t="shared" si="1"/>
        <v>1.7753269535686576</v>
      </c>
      <c r="M31" s="90">
        <f>'[2]前年'!F73</f>
        <v>34561</v>
      </c>
      <c r="N31" s="88">
        <f>'[2]当年'!F73</f>
        <v>66528</v>
      </c>
      <c r="O31" s="89">
        <f t="shared" si="2"/>
        <v>0.9249443013801684</v>
      </c>
      <c r="P31" s="74"/>
      <c r="R31" s="67"/>
      <c r="S31" s="111"/>
      <c r="T31" s="130"/>
      <c r="U31" s="69"/>
      <c r="V31" s="70"/>
      <c r="W31" s="91" t="s">
        <v>25</v>
      </c>
      <c r="X31" s="102">
        <f>'[2]前年比'!F11</f>
        <v>0.3727319411160561</v>
      </c>
      <c r="Y31" s="93">
        <f>'[2]前年比'!G11</f>
        <v>-0.23064411759562076</v>
      </c>
      <c r="Z31" s="94">
        <f>'[2]前年比'!H11</f>
        <v>0.07754544499317007</v>
      </c>
      <c r="AA31" s="95">
        <f>'[2]前年比'!I11</f>
        <v>-0.38848396501457727</v>
      </c>
      <c r="AB31" s="93">
        <f>'[2]前年比'!J11</f>
        <v>-0.015883004430124803</v>
      </c>
      <c r="AC31" s="96">
        <f>'[2]前年比'!K11</f>
        <v>0.05164331969545066</v>
      </c>
      <c r="AD31" s="94">
        <f>'[2]前年比'!L11</f>
        <v>-0.8904320987654321</v>
      </c>
      <c r="AE31" s="93">
        <f>'[2]前年比'!M11</f>
        <v>16.457282649604817</v>
      </c>
      <c r="AF31" s="94">
        <f>'[2]前年比'!N11</f>
        <v>18.575811471765228</v>
      </c>
      <c r="AG31" s="95">
        <f>'[2]前年比'!O11</f>
        <v>-1</v>
      </c>
      <c r="AH31" s="95">
        <f>'[2]前年比'!P11</f>
        <v>-1</v>
      </c>
      <c r="AI31" s="95">
        <f>'[2]前年比'!Q11</f>
        <v>2.066156982670744</v>
      </c>
      <c r="AJ31" s="97" t="str">
        <f>'[2]前年比'!R11</f>
        <v>-</v>
      </c>
      <c r="AK31"/>
      <c r="AL31" s="2"/>
    </row>
    <row r="32" spans="2:38" ht="14.25">
      <c r="B32" s="84"/>
      <c r="C32" s="75"/>
      <c r="D32" s="100"/>
      <c r="E32" s="69"/>
      <c r="F32" s="70"/>
      <c r="G32" s="101">
        <f>'[2]前年'!F17</f>
        <v>431810</v>
      </c>
      <c r="H32" s="72">
        <f>'[2]当年'!F17</f>
        <v>286001</v>
      </c>
      <c r="I32" s="73">
        <f t="shared" si="0"/>
        <v>-0.33766934531391124</v>
      </c>
      <c r="J32" s="101">
        <f>'[2]前年'!F131</f>
        <v>4269422</v>
      </c>
      <c r="K32" s="72">
        <f>'[2]当年'!F131</f>
        <v>5188966</v>
      </c>
      <c r="L32" s="73">
        <f t="shared" si="1"/>
        <v>0.21537903725609686</v>
      </c>
      <c r="M32" s="101">
        <f>'[2]前年'!F74</f>
        <v>717892</v>
      </c>
      <c r="N32" s="72">
        <f>'[2]当年'!F74</f>
        <v>607846</v>
      </c>
      <c r="O32" s="73">
        <f t="shared" si="2"/>
        <v>-0.15329046708975724</v>
      </c>
      <c r="P32" s="74"/>
      <c r="R32" s="84"/>
      <c r="S32" s="85" t="s">
        <v>27</v>
      </c>
      <c r="T32" s="86"/>
      <c r="U32" s="58"/>
      <c r="V32" s="59"/>
      <c r="W32" s="77" t="s">
        <v>23</v>
      </c>
      <c r="X32" s="78">
        <f aca="true" t="shared" si="6" ref="X32:AJ32">SUM(X35,X38,X41)</f>
        <v>8699068</v>
      </c>
      <c r="Y32" s="79">
        <f t="shared" si="6"/>
        <v>8103908</v>
      </c>
      <c r="Z32" s="80">
        <f t="shared" si="6"/>
        <v>2918030</v>
      </c>
      <c r="AA32" s="81">
        <f t="shared" si="6"/>
        <v>3890</v>
      </c>
      <c r="AB32" s="79">
        <f t="shared" si="6"/>
        <v>351144</v>
      </c>
      <c r="AC32" s="82">
        <f t="shared" si="6"/>
        <v>345222</v>
      </c>
      <c r="AD32" s="80">
        <f t="shared" si="6"/>
        <v>2567</v>
      </c>
      <c r="AE32" s="79">
        <f t="shared" si="6"/>
        <v>230506</v>
      </c>
      <c r="AF32" s="80">
        <f t="shared" si="6"/>
        <v>220646</v>
      </c>
      <c r="AG32" s="81">
        <f t="shared" si="6"/>
        <v>5641</v>
      </c>
      <c r="AH32" s="81">
        <f t="shared" si="6"/>
        <v>2096</v>
      </c>
      <c r="AI32" s="81">
        <f t="shared" si="6"/>
        <v>1883</v>
      </c>
      <c r="AJ32" s="83">
        <f t="shared" si="6"/>
        <v>0</v>
      </c>
      <c r="AK32"/>
      <c r="AL32" s="2"/>
    </row>
    <row r="33" spans="2:38" ht="14.25">
      <c r="B33" s="84"/>
      <c r="C33" s="131" t="s">
        <v>28</v>
      </c>
      <c r="D33" s="86"/>
      <c r="E33" s="114">
        <v>8517.7</v>
      </c>
      <c r="F33" s="59" t="s">
        <v>24</v>
      </c>
      <c r="G33" s="132"/>
      <c r="H33" s="133"/>
      <c r="I33" s="89"/>
      <c r="J33" s="132"/>
      <c r="K33" s="133"/>
      <c r="L33" s="89"/>
      <c r="M33" s="132"/>
      <c r="N33" s="133"/>
      <c r="O33" s="89"/>
      <c r="P33" s="57"/>
      <c r="R33" s="84"/>
      <c r="S33" s="75"/>
      <c r="T33" s="75"/>
      <c r="U33" s="76"/>
      <c r="V33" s="59"/>
      <c r="W33" s="77" t="s">
        <v>20</v>
      </c>
      <c r="X33" s="78">
        <f aca="true" t="shared" si="7" ref="X33:AJ33">SUM(X36,X39,X42)</f>
        <v>11798274</v>
      </c>
      <c r="Y33" s="79">
        <f t="shared" si="7"/>
        <v>6991397</v>
      </c>
      <c r="Z33" s="80">
        <f t="shared" si="7"/>
        <v>2392435</v>
      </c>
      <c r="AA33" s="81">
        <f t="shared" si="7"/>
        <v>180817</v>
      </c>
      <c r="AB33" s="79">
        <f t="shared" si="7"/>
        <v>2009907</v>
      </c>
      <c r="AC33" s="82">
        <f t="shared" si="7"/>
        <v>1198577</v>
      </c>
      <c r="AD33" s="80">
        <f t="shared" si="7"/>
        <v>188095</v>
      </c>
      <c r="AE33" s="79">
        <f t="shared" si="7"/>
        <v>2279496</v>
      </c>
      <c r="AF33" s="80">
        <f t="shared" si="7"/>
        <v>2017900</v>
      </c>
      <c r="AG33" s="81">
        <f t="shared" si="7"/>
        <v>195730</v>
      </c>
      <c r="AH33" s="81">
        <f t="shared" si="7"/>
        <v>107413</v>
      </c>
      <c r="AI33" s="81">
        <f t="shared" si="7"/>
        <v>33514</v>
      </c>
      <c r="AJ33" s="83">
        <f t="shared" si="7"/>
        <v>0</v>
      </c>
      <c r="AK33"/>
      <c r="AL33" s="2"/>
    </row>
    <row r="34" spans="2:38" ht="15" thickBot="1">
      <c r="B34" s="134"/>
      <c r="C34" s="135"/>
      <c r="D34" s="135"/>
      <c r="E34" s="136"/>
      <c r="F34" s="137"/>
      <c r="G34" s="138">
        <f>'[2]前年'!F19</f>
        <v>20155748</v>
      </c>
      <c r="H34" s="139">
        <f>'[2]当年'!F19</f>
        <v>16643167</v>
      </c>
      <c r="I34" s="140">
        <f>IF($G34&lt;&gt;0,($H34/$G34)-1,"-")</f>
        <v>-0.17427192481271347</v>
      </c>
      <c r="J34" s="138">
        <f>'[2]前年'!F133</f>
        <v>315851555</v>
      </c>
      <c r="K34" s="139">
        <f>'[2]当年'!F133</f>
        <v>239916054</v>
      </c>
      <c r="L34" s="140">
        <f>IF($J34&lt;&gt;0,($K34/$J34)-1,"-")</f>
        <v>-0.2404151564173873</v>
      </c>
      <c r="M34" s="138">
        <f>'[2]前年'!F76</f>
        <v>43040278</v>
      </c>
      <c r="N34" s="139">
        <f>'[2]当年'!F76</f>
        <v>33369405</v>
      </c>
      <c r="O34" s="140">
        <f>IF($M34&lt;&gt;0,($N34/$M34)-1,"-")</f>
        <v>-0.22469355332695573</v>
      </c>
      <c r="P34" s="74"/>
      <c r="R34" s="84"/>
      <c r="S34" s="75"/>
      <c r="T34" s="68"/>
      <c r="U34" s="69"/>
      <c r="V34" s="70"/>
      <c r="W34" s="91" t="s">
        <v>25</v>
      </c>
      <c r="X34" s="102">
        <f>'[2]前年比'!F33</f>
        <v>-0.03664352122703196</v>
      </c>
      <c r="Y34" s="93">
        <f>'[2]前年比'!G33</f>
        <v>-0.0341781503745231</v>
      </c>
      <c r="Z34" s="94">
        <f>'[2]前年比'!H33</f>
        <v>-0.06649178275844447</v>
      </c>
      <c r="AA34" s="95">
        <f>'[2]前年比'!I33</f>
        <v>0.7556582614014817</v>
      </c>
      <c r="AB34" s="93">
        <f>'[2]前年比'!J33</f>
        <v>0.028377365441340174</v>
      </c>
      <c r="AC34" s="96">
        <f>'[2]前年比'!K33</f>
        <v>-0.16206630891025986</v>
      </c>
      <c r="AD34" s="94">
        <f>'[2]前年比'!L33</f>
        <v>-0.3075144593793604</v>
      </c>
      <c r="AE34" s="93">
        <f>'[2]前年比'!M33</f>
        <v>0.02173138390497953</v>
      </c>
      <c r="AF34" s="94">
        <f>'[2]前年比'!N33</f>
        <v>-0.07706099337490879</v>
      </c>
      <c r="AG34" s="95">
        <f>'[2]前年比'!O33</f>
        <v>-0.43596748304847865</v>
      </c>
      <c r="AH34" s="95">
        <f>'[2]前年比'!P33</f>
        <v>-0.6444267157479376</v>
      </c>
      <c r="AI34" s="95">
        <f>'[2]前年比'!Q33</f>
        <v>-0.5259085314962301</v>
      </c>
      <c r="AJ34" s="97" t="str">
        <f>'[2]前年比'!R33</f>
        <v>-</v>
      </c>
      <c r="AK34"/>
      <c r="AL34" s="2"/>
    </row>
    <row r="35" spans="2:38" ht="14.25">
      <c r="B35" s="75"/>
      <c r="C35" s="75"/>
      <c r="D35" s="141"/>
      <c r="E35" s="25"/>
      <c r="F35" s="59"/>
      <c r="G35" s="142"/>
      <c r="H35" s="143"/>
      <c r="I35" s="144"/>
      <c r="J35" s="142"/>
      <c r="K35" s="143"/>
      <c r="L35" s="144"/>
      <c r="M35" s="142"/>
      <c r="N35" s="143"/>
      <c r="O35" s="145"/>
      <c r="P35" s="146"/>
      <c r="R35" s="84"/>
      <c r="S35" s="75"/>
      <c r="T35" s="106" t="s">
        <v>49</v>
      </c>
      <c r="U35" s="58">
        <v>8517.61</v>
      </c>
      <c r="V35" s="110">
        <v>0</v>
      </c>
      <c r="W35" s="77" t="s">
        <v>23</v>
      </c>
      <c r="X35" s="78">
        <f>'[2]当年'!F12</f>
        <v>3500</v>
      </c>
      <c r="Y35" s="79">
        <f>'[2]当年'!G12</f>
        <v>575</v>
      </c>
      <c r="Z35" s="80">
        <f>'[2]当年'!H12</f>
        <v>58</v>
      </c>
      <c r="AA35" s="81">
        <f>'[2]当年'!I12</f>
        <v>115</v>
      </c>
      <c r="AB35" s="79">
        <f>'[2]当年'!J12</f>
        <v>2405</v>
      </c>
      <c r="AC35" s="82">
        <f>'[2]当年'!K12</f>
        <v>589</v>
      </c>
      <c r="AD35" s="80">
        <f>'[2]当年'!L12</f>
        <v>42</v>
      </c>
      <c r="AE35" s="79">
        <f>'[2]当年'!M12</f>
        <v>113</v>
      </c>
      <c r="AF35" s="80">
        <f>'[2]当年'!N12</f>
        <v>108</v>
      </c>
      <c r="AG35" s="81">
        <f>'[2]当年'!O12</f>
        <v>106</v>
      </c>
      <c r="AH35" s="81">
        <f>'[2]当年'!P12</f>
        <v>168</v>
      </c>
      <c r="AI35" s="81">
        <f>'[2]当年'!Q12</f>
        <v>18</v>
      </c>
      <c r="AJ35" s="83">
        <f>'[2]当年'!R12</f>
        <v>0</v>
      </c>
      <c r="AK35"/>
      <c r="AL35" s="2"/>
    </row>
    <row r="36" spans="2:38" ht="14.25">
      <c r="B36" s="147" t="s">
        <v>29</v>
      </c>
      <c r="C36" s="148"/>
      <c r="D36" s="149" t="s">
        <v>30</v>
      </c>
      <c r="E36" s="150"/>
      <c r="F36" s="59"/>
      <c r="G36" s="151"/>
      <c r="H36" s="151"/>
      <c r="I36" s="152"/>
      <c r="J36" s="151"/>
      <c r="K36" s="153" t="s">
        <v>31</v>
      </c>
      <c r="L36" s="152"/>
      <c r="M36" s="151"/>
      <c r="N36" s="151"/>
      <c r="O36" s="152"/>
      <c r="P36" s="146"/>
      <c r="R36" s="84"/>
      <c r="S36" s="75"/>
      <c r="T36" s="124"/>
      <c r="U36" s="76"/>
      <c r="V36" s="59"/>
      <c r="W36" s="77" t="s">
        <v>20</v>
      </c>
      <c r="X36" s="78">
        <f>'[2]当年'!F13</f>
        <v>1181676</v>
      </c>
      <c r="Y36" s="79">
        <f>'[2]当年'!G13</f>
        <v>147158</v>
      </c>
      <c r="Z36" s="80">
        <f>'[2]当年'!H13</f>
        <v>15807</v>
      </c>
      <c r="AA36" s="81">
        <f>'[2]当年'!I13</f>
        <v>135205</v>
      </c>
      <c r="AB36" s="79">
        <f>'[2]当年'!J13</f>
        <v>777370</v>
      </c>
      <c r="AC36" s="82">
        <f>'[2]当年'!K13</f>
        <v>86410</v>
      </c>
      <c r="AD36" s="80">
        <f>'[2]当年'!L13</f>
        <v>138788</v>
      </c>
      <c r="AE36" s="79">
        <f>'[2]当年'!M13</f>
        <v>28250</v>
      </c>
      <c r="AF36" s="80">
        <f>'[2]当年'!N13</f>
        <v>25325</v>
      </c>
      <c r="AG36" s="81">
        <f>'[2]当年'!O13</f>
        <v>29412</v>
      </c>
      <c r="AH36" s="81">
        <f>'[2]当年'!P13</f>
        <v>61895</v>
      </c>
      <c r="AI36" s="81">
        <f>'[2]当年'!Q13</f>
        <v>2386</v>
      </c>
      <c r="AJ36" s="83">
        <f>'[2]当年'!R13</f>
        <v>0</v>
      </c>
      <c r="AK36"/>
      <c r="AL36" s="2"/>
    </row>
    <row r="37" spans="2:38" ht="14.25" customHeight="1">
      <c r="B37" s="154"/>
      <c r="C37" s="148"/>
      <c r="D37" s="149" t="s">
        <v>32</v>
      </c>
      <c r="E37" s="150"/>
      <c r="F37" s="59"/>
      <c r="G37" s="151"/>
      <c r="H37" s="151"/>
      <c r="I37" s="152"/>
      <c r="J37" s="151"/>
      <c r="K37" s="153" t="s">
        <v>52</v>
      </c>
      <c r="L37" s="152"/>
      <c r="M37" s="151"/>
      <c r="N37" s="151"/>
      <c r="O37" s="152"/>
      <c r="P37" s="74"/>
      <c r="R37" s="84"/>
      <c r="S37" s="75"/>
      <c r="T37" s="126"/>
      <c r="U37" s="69"/>
      <c r="V37" s="70"/>
      <c r="W37" s="91" t="s">
        <v>25</v>
      </c>
      <c r="X37" s="102">
        <f>'[2]前年比'!F13</f>
        <v>-0.37709024546843317</v>
      </c>
      <c r="Y37" s="93">
        <f>'[2]前年比'!G13</f>
        <v>-0.8902039491600667</v>
      </c>
      <c r="Z37" s="94">
        <f>'[2]前年比'!H13</f>
        <v>-0.9416138469039493</v>
      </c>
      <c r="AA37" s="95">
        <f>'[2]前年比'!I13</f>
        <v>10.228718544971349</v>
      </c>
      <c r="AB37" s="93">
        <f>'[2]前年比'!J13</f>
        <v>1.2204925033348664</v>
      </c>
      <c r="AC37" s="96">
        <f>'[2]前年比'!K13</f>
        <v>-0.3971633679598714</v>
      </c>
      <c r="AD37" s="94">
        <f>'[2]前年比'!L13</f>
        <v>2.363986717405531</v>
      </c>
      <c r="AE37" s="93">
        <f>'[2]前年比'!M13</f>
        <v>-0.40842651924446116</v>
      </c>
      <c r="AF37" s="94">
        <f>'[2]前年比'!N13</f>
        <v>-0.4696779327386188</v>
      </c>
      <c r="AG37" s="95">
        <f>'[2]前年比'!O13</f>
        <v>0.9332194031812804</v>
      </c>
      <c r="AH37" s="95">
        <f>'[2]前年比'!P13</f>
        <v>-0.52658671276254</v>
      </c>
      <c r="AI37" s="95">
        <f>'[2]前年比'!Q13</f>
        <v>1.6481687014428412</v>
      </c>
      <c r="AJ37" s="97" t="str">
        <f>'[2]前年比'!R13</f>
        <v>-</v>
      </c>
      <c r="AK37"/>
      <c r="AL37" s="2"/>
    </row>
    <row r="38" spans="2:38" ht="14.25">
      <c r="B38" s="155"/>
      <c r="C38" s="75"/>
      <c r="D38" s="149" t="s">
        <v>33</v>
      </c>
      <c r="E38" s="150"/>
      <c r="F38" s="59"/>
      <c r="G38" s="151"/>
      <c r="H38" s="151"/>
      <c r="I38" s="152"/>
      <c r="J38" s="151"/>
      <c r="K38" s="153" t="s">
        <v>34</v>
      </c>
      <c r="L38" s="152"/>
      <c r="M38" s="151"/>
      <c r="N38" s="151"/>
      <c r="O38" s="152"/>
      <c r="P38" s="74"/>
      <c r="R38" s="84"/>
      <c r="S38" s="75"/>
      <c r="T38" s="124" t="s">
        <v>50</v>
      </c>
      <c r="U38" s="58">
        <v>8517.62</v>
      </c>
      <c r="V38" s="59" t="s">
        <v>24</v>
      </c>
      <c r="W38" s="77" t="s">
        <v>23</v>
      </c>
      <c r="X38" s="78">
        <f>'[2]当年'!F14</f>
        <v>8662211</v>
      </c>
      <c r="Y38" s="79">
        <f>'[2]当年'!G14</f>
        <v>8075284</v>
      </c>
      <c r="Z38" s="80">
        <f>'[2]当年'!H14</f>
        <v>2906698</v>
      </c>
      <c r="AA38" s="81">
        <f>'[2]当年'!I14</f>
        <v>3573</v>
      </c>
      <c r="AB38" s="79">
        <f>'[2]当年'!J14</f>
        <v>347070</v>
      </c>
      <c r="AC38" s="82">
        <f>'[2]当年'!K14</f>
        <v>342968</v>
      </c>
      <c r="AD38" s="80">
        <f>'[2]当年'!L14</f>
        <v>2521</v>
      </c>
      <c r="AE38" s="79">
        <f>'[2]当年'!M14</f>
        <v>228123</v>
      </c>
      <c r="AF38" s="80">
        <f>'[2]当年'!N14</f>
        <v>218318</v>
      </c>
      <c r="AG38" s="81">
        <f>'[2]当年'!O14</f>
        <v>5502</v>
      </c>
      <c r="AH38" s="81">
        <f>'[2]当年'!P14</f>
        <v>1423</v>
      </c>
      <c r="AI38" s="81">
        <f>'[2]当年'!Q14</f>
        <v>1236</v>
      </c>
      <c r="AJ38" s="83">
        <f>'[2]当年'!R14</f>
        <v>0</v>
      </c>
      <c r="AK38"/>
      <c r="AL38" s="2"/>
    </row>
    <row r="39" spans="3:38" ht="14.25">
      <c r="C39" s="75"/>
      <c r="D39" s="153" t="s">
        <v>35</v>
      </c>
      <c r="E39" s="150"/>
      <c r="F39" s="59"/>
      <c r="G39" s="151"/>
      <c r="H39" s="151"/>
      <c r="I39" s="152"/>
      <c r="J39" s="151"/>
      <c r="K39" s="156"/>
      <c r="L39" s="152"/>
      <c r="M39" s="151"/>
      <c r="N39" s="151"/>
      <c r="O39" s="152"/>
      <c r="P39" s="74"/>
      <c r="R39" s="84"/>
      <c r="S39" s="75"/>
      <c r="T39" s="124"/>
      <c r="U39" s="76"/>
      <c r="V39" s="59"/>
      <c r="W39" s="77" t="s">
        <v>20</v>
      </c>
      <c r="X39" s="78">
        <f>'[2]当年'!F15</f>
        <v>10330597</v>
      </c>
      <c r="Y39" s="79">
        <f>'[2]当年'!G15</f>
        <v>6647019</v>
      </c>
      <c r="Z39" s="80">
        <f>'[2]当年'!H15</f>
        <v>2341199</v>
      </c>
      <c r="AA39" s="81">
        <f>'[2]当年'!I15</f>
        <v>43394</v>
      </c>
      <c r="AB39" s="79">
        <f>'[2]当年'!J15</f>
        <v>1215827</v>
      </c>
      <c r="AC39" s="82">
        <f>'[2]当年'!K15</f>
        <v>1097564</v>
      </c>
      <c r="AD39" s="80">
        <f>'[2]当年'!L15</f>
        <v>47200</v>
      </c>
      <c r="AE39" s="79">
        <f>'[2]当年'!M15</f>
        <v>2204238</v>
      </c>
      <c r="AF39" s="80">
        <f>'[2]当年'!N15</f>
        <v>1948391</v>
      </c>
      <c r="AG39" s="81">
        <f>'[2]当年'!O15</f>
        <v>164878</v>
      </c>
      <c r="AH39" s="81">
        <f>'[2]当年'!P15</f>
        <v>36681</v>
      </c>
      <c r="AI39" s="81">
        <f>'[2]当年'!Q15</f>
        <v>18560</v>
      </c>
      <c r="AJ39" s="83">
        <f>'[2]当年'!R15</f>
        <v>0</v>
      </c>
      <c r="AK39"/>
      <c r="AL39" s="2"/>
    </row>
    <row r="40" spans="3:38" ht="14.25">
      <c r="C40" s="75"/>
      <c r="D40" s="156"/>
      <c r="E40" s="150"/>
      <c r="F40" s="59"/>
      <c r="G40" s="151"/>
      <c r="H40" s="151"/>
      <c r="I40" s="152"/>
      <c r="J40" s="151"/>
      <c r="K40" s="156"/>
      <c r="L40" s="152"/>
      <c r="N40" s="151"/>
      <c r="P40" s="74"/>
      <c r="R40" s="84"/>
      <c r="S40" s="75"/>
      <c r="T40" s="126"/>
      <c r="U40" s="69"/>
      <c r="V40" s="70"/>
      <c r="W40" s="91" t="s">
        <v>25</v>
      </c>
      <c r="X40" s="102">
        <f>'[2]前年比'!F15</f>
        <v>0.04157845773225488</v>
      </c>
      <c r="Y40" s="93">
        <f>'[2]前年比'!G15</f>
        <v>0.15957459242735594</v>
      </c>
      <c r="Z40" s="94">
        <f>'[2]前年比'!H15</f>
        <v>0.02867568713517743</v>
      </c>
      <c r="AA40" s="95">
        <f>'[2]前年比'!I15</f>
        <v>-0.45326949729116794</v>
      </c>
      <c r="AB40" s="93">
        <f>'[2]前年比'!J15</f>
        <v>-0.139323437448014</v>
      </c>
      <c r="AC40" s="96">
        <f>'[2]前年比'!K15</f>
        <v>0.0020285901572294485</v>
      </c>
      <c r="AD40" s="94">
        <f>'[2]前年比'!L15</f>
        <v>-0.7951086531866682</v>
      </c>
      <c r="AE40" s="93">
        <f>'[2]前年比'!M15</f>
        <v>0.031870784778459615</v>
      </c>
      <c r="AF40" s="94">
        <f>'[2]前年比'!N15</f>
        <v>-0.06894938547699603</v>
      </c>
      <c r="AG40" s="95">
        <f>'[2]前年比'!O15</f>
        <v>-0.5026289672065376</v>
      </c>
      <c r="AH40" s="95">
        <f>'[2]前年比'!P15</f>
        <v>-0.7766581221040326</v>
      </c>
      <c r="AI40" s="95">
        <f>'[2]前年比'!Q15</f>
        <v>-0.7007320455351672</v>
      </c>
      <c r="AJ40" s="97" t="str">
        <f>'[2]前年比'!R15</f>
        <v>-</v>
      </c>
      <c r="AK40"/>
      <c r="AL40" s="2"/>
    </row>
    <row r="41" spans="2:38" ht="14.25">
      <c r="B41" s="148"/>
      <c r="C41" s="157"/>
      <c r="D41" s="158"/>
      <c r="E41" s="159"/>
      <c r="F41" s="160"/>
      <c r="G41" s="151"/>
      <c r="H41" s="151"/>
      <c r="I41" s="152"/>
      <c r="J41" s="151"/>
      <c r="K41" s="151"/>
      <c r="L41" s="152"/>
      <c r="M41" s="151"/>
      <c r="N41" s="151"/>
      <c r="O41" s="161" t="s">
        <v>36</v>
      </c>
      <c r="P41" s="74"/>
      <c r="R41" s="84"/>
      <c r="S41" s="75"/>
      <c r="T41" s="124" t="s">
        <v>51</v>
      </c>
      <c r="U41" s="58">
        <v>8517.69</v>
      </c>
      <c r="V41" s="110">
        <v>0</v>
      </c>
      <c r="W41" s="77" t="s">
        <v>23</v>
      </c>
      <c r="X41" s="78">
        <f>'[2]当年'!F16</f>
        <v>33357</v>
      </c>
      <c r="Y41" s="79">
        <f>'[2]当年'!G16</f>
        <v>28049</v>
      </c>
      <c r="Z41" s="80">
        <f>'[2]当年'!H16</f>
        <v>11274</v>
      </c>
      <c r="AA41" s="81">
        <f>'[2]当年'!I16</f>
        <v>202</v>
      </c>
      <c r="AB41" s="79">
        <f>'[2]当年'!J16</f>
        <v>1669</v>
      </c>
      <c r="AC41" s="82">
        <f>'[2]当年'!K16</f>
        <v>1665</v>
      </c>
      <c r="AD41" s="80">
        <f>'[2]当年'!L16</f>
        <v>4</v>
      </c>
      <c r="AE41" s="79">
        <f>'[2]当年'!M16</f>
        <v>2270</v>
      </c>
      <c r="AF41" s="80">
        <f>'[2]当年'!N16</f>
        <v>2220</v>
      </c>
      <c r="AG41" s="81">
        <f>'[2]当年'!O16</f>
        <v>33</v>
      </c>
      <c r="AH41" s="81">
        <f>'[2]当年'!P16</f>
        <v>505</v>
      </c>
      <c r="AI41" s="81">
        <f>'[2]当年'!Q16</f>
        <v>629</v>
      </c>
      <c r="AJ41" s="83">
        <f>'[2]当年'!R16</f>
        <v>0</v>
      </c>
      <c r="AK41"/>
      <c r="AL41" s="2"/>
    </row>
    <row r="42" spans="2:38" ht="14.25">
      <c r="B42" s="75"/>
      <c r="C42" s="75"/>
      <c r="D42" s="75"/>
      <c r="E42" s="150"/>
      <c r="F42" s="59"/>
      <c r="G42" s="151"/>
      <c r="H42" s="151"/>
      <c r="I42" s="152"/>
      <c r="J42" s="151"/>
      <c r="K42" s="151"/>
      <c r="L42" s="152"/>
      <c r="M42" s="151"/>
      <c r="N42" s="151"/>
      <c r="O42" s="152"/>
      <c r="P42" s="74"/>
      <c r="R42" s="84"/>
      <c r="S42" s="75"/>
      <c r="T42" s="109"/>
      <c r="U42" s="76"/>
      <c r="V42" s="59"/>
      <c r="W42" s="77" t="s">
        <v>20</v>
      </c>
      <c r="X42" s="78">
        <f>'[2]当年'!F17</f>
        <v>286001</v>
      </c>
      <c r="Y42" s="79">
        <f>'[2]当年'!G17</f>
        <v>197220</v>
      </c>
      <c r="Z42" s="80">
        <f>'[2]当年'!H17</f>
        <v>35429</v>
      </c>
      <c r="AA42" s="81">
        <f>'[2]当年'!I17</f>
        <v>2218</v>
      </c>
      <c r="AB42" s="79">
        <f>'[2]当年'!J17</f>
        <v>16710</v>
      </c>
      <c r="AC42" s="82">
        <f>'[2]当年'!K17</f>
        <v>14603</v>
      </c>
      <c r="AD42" s="80">
        <f>'[2]当年'!L17</f>
        <v>2107</v>
      </c>
      <c r="AE42" s="79">
        <f>'[2]当年'!M17</f>
        <v>47008</v>
      </c>
      <c r="AF42" s="80">
        <f>'[2]当年'!N17</f>
        <v>44184</v>
      </c>
      <c r="AG42" s="81">
        <f>'[2]当年'!O17</f>
        <v>1440</v>
      </c>
      <c r="AH42" s="81">
        <f>'[2]当年'!P17</f>
        <v>8837</v>
      </c>
      <c r="AI42" s="81">
        <f>'[2]当年'!Q17</f>
        <v>12568</v>
      </c>
      <c r="AJ42" s="83">
        <f>'[2]当年'!R17</f>
        <v>0</v>
      </c>
      <c r="AK42"/>
      <c r="AL42" s="2"/>
    </row>
    <row r="43" spans="2:38" ht="14.25">
      <c r="B43" s="75"/>
      <c r="P43" s="74"/>
      <c r="R43" s="84"/>
      <c r="S43" s="75"/>
      <c r="T43" s="111"/>
      <c r="U43" s="69"/>
      <c r="V43" s="70"/>
      <c r="W43" s="91" t="s">
        <v>25</v>
      </c>
      <c r="X43" s="102">
        <f>'[2]前年比'!F17</f>
        <v>-0.33766934531391124</v>
      </c>
      <c r="Y43" s="93">
        <f>'[2]前年比'!G17</f>
        <v>0.18642844251940094</v>
      </c>
      <c r="Z43" s="94">
        <f>'[2]前年比'!H17</f>
        <v>1.1902200791295745</v>
      </c>
      <c r="AA43" s="95">
        <f>'[2]前年比'!I17</f>
        <v>-0.8084628670120898</v>
      </c>
      <c r="AB43" s="93">
        <f>'[2]前年比'!J17</f>
        <v>-0.9128393709412409</v>
      </c>
      <c r="AC43" s="96">
        <f>'[2]前年比'!K17</f>
        <v>-0.9238296429596015</v>
      </c>
      <c r="AD43" s="94" t="str">
        <f>'[2]前年比'!L17</f>
        <v>-</v>
      </c>
      <c r="AE43" s="93">
        <f>'[2]前年比'!M17</f>
        <v>-0.0019956689737166133</v>
      </c>
      <c r="AF43" s="94">
        <f>'[2]前年比'!N17</f>
        <v>-0.03845400535352872</v>
      </c>
      <c r="AG43" s="95">
        <f>'[2]前年比'!O17</f>
        <v>3.7058823529411766</v>
      </c>
      <c r="AH43" s="95">
        <f>'[2]前年比'!P17</f>
        <v>0.24377199155524276</v>
      </c>
      <c r="AI43" s="95">
        <f>'[2]前年比'!Q17</f>
        <v>0.6170869788986104</v>
      </c>
      <c r="AJ43" s="97" t="str">
        <f>'[2]前年比'!R17</f>
        <v>-</v>
      </c>
      <c r="AK43"/>
      <c r="AL43" s="2"/>
    </row>
    <row r="44" spans="2:38" ht="14.25">
      <c r="B44" s="75"/>
      <c r="P44" s="74"/>
      <c r="R44" s="84"/>
      <c r="S44" s="131" t="s">
        <v>28</v>
      </c>
      <c r="T44" s="86"/>
      <c r="U44" s="128">
        <v>8517.7</v>
      </c>
      <c r="V44" s="59" t="s">
        <v>24</v>
      </c>
      <c r="W44" s="77"/>
      <c r="X44" s="162"/>
      <c r="Y44" s="163"/>
      <c r="Z44" s="164"/>
      <c r="AA44" s="165"/>
      <c r="AB44" s="163"/>
      <c r="AC44" s="166"/>
      <c r="AD44" s="164"/>
      <c r="AE44" s="163"/>
      <c r="AF44" s="164"/>
      <c r="AG44" s="165"/>
      <c r="AH44" s="165"/>
      <c r="AI44" s="165"/>
      <c r="AJ44" s="66"/>
      <c r="AK44"/>
      <c r="AL44" s="2"/>
    </row>
    <row r="45" spans="2:38" ht="14.25">
      <c r="B45" s="75"/>
      <c r="P45" s="152"/>
      <c r="R45" s="67"/>
      <c r="S45" s="167"/>
      <c r="T45" s="75"/>
      <c r="U45" s="76"/>
      <c r="V45" s="59"/>
      <c r="W45" s="77" t="s">
        <v>20</v>
      </c>
      <c r="X45" s="168">
        <f>'[2]当年'!F19</f>
        <v>16643167</v>
      </c>
      <c r="Y45" s="169">
        <f>'[2]当年'!G19</f>
        <v>10415576</v>
      </c>
      <c r="Z45" s="170">
        <f>'[2]当年'!H19</f>
        <v>6111478</v>
      </c>
      <c r="AA45" s="171">
        <f>'[2]当年'!I19</f>
        <v>47168</v>
      </c>
      <c r="AB45" s="169">
        <f>'[2]当年'!J19</f>
        <v>890387</v>
      </c>
      <c r="AC45" s="172">
        <f>'[2]当年'!K19</f>
        <v>845976</v>
      </c>
      <c r="AD45" s="170">
        <f>'[2]当年'!L19</f>
        <v>17035</v>
      </c>
      <c r="AE45" s="169">
        <f>'[2]当年'!M19</f>
        <v>4843992</v>
      </c>
      <c r="AF45" s="170">
        <f>'[2]当年'!N19</f>
        <v>4808250</v>
      </c>
      <c r="AG45" s="171">
        <f>'[2]当年'!O19</f>
        <v>296988</v>
      </c>
      <c r="AH45" s="171">
        <f>'[2]当年'!P19</f>
        <v>111674</v>
      </c>
      <c r="AI45" s="171">
        <f>'[2]当年'!Q19</f>
        <v>37382</v>
      </c>
      <c r="AJ45" s="173">
        <f>'[2]当年'!R19</f>
        <v>0</v>
      </c>
      <c r="AK45"/>
      <c r="AL45" s="2"/>
    </row>
    <row r="46" spans="2:38" ht="15" thickBot="1">
      <c r="B46" s="75"/>
      <c r="P46" s="152"/>
      <c r="R46" s="174"/>
      <c r="S46" s="175"/>
      <c r="T46" s="135"/>
      <c r="U46" s="136"/>
      <c r="V46" s="137"/>
      <c r="W46" s="176" t="s">
        <v>25</v>
      </c>
      <c r="X46" s="177">
        <f>'[2]前年比'!F19</f>
        <v>-0.17427192481271347</v>
      </c>
      <c r="Y46" s="178">
        <f>'[2]前年比'!G19</f>
        <v>-0.2716701801479948</v>
      </c>
      <c r="Z46" s="178">
        <f>'[2]前年比'!H19</f>
        <v>0.5411464768984804</v>
      </c>
      <c r="AA46" s="178">
        <f>'[2]前年比'!I19</f>
        <v>0.6891562813350522</v>
      </c>
      <c r="AB46" s="178">
        <f>'[2]前年比'!J19</f>
        <v>-0.4893102892516715</v>
      </c>
      <c r="AC46" s="178">
        <f>'[2]前年比'!K19</f>
        <v>-0.37254518025374816</v>
      </c>
      <c r="AD46" s="178">
        <f>'[2]前年比'!L19</f>
        <v>-0.9562356773643268</v>
      </c>
      <c r="AE46" s="178">
        <f>'[2]前年比'!M19</f>
        <v>0.3388642189328539</v>
      </c>
      <c r="AF46" s="178">
        <f>'[2]前年比'!N19</f>
        <v>0.33276289169009554</v>
      </c>
      <c r="AG46" s="178">
        <f>'[2]前年比'!O19</f>
        <v>-0.14808684701947428</v>
      </c>
      <c r="AH46" s="178">
        <f>'[2]前年比'!P19</f>
        <v>1.6476836265351604</v>
      </c>
      <c r="AI46" s="178">
        <f>'[2]前年比'!Q19</f>
        <v>-0.5010211300505893</v>
      </c>
      <c r="AJ46" s="179" t="str">
        <f>'[2]前年比'!R19</f>
        <v>-</v>
      </c>
      <c r="AK46"/>
      <c r="AL46" s="2"/>
    </row>
    <row r="47" spans="16:38" ht="14.25">
      <c r="P47" s="152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1" t="s">
        <v>37</v>
      </c>
      <c r="AK47"/>
      <c r="AL47" s="2"/>
    </row>
    <row r="48" spans="16:38" ht="14.25" hidden="1">
      <c r="P48" s="152"/>
      <c r="R48" s="182"/>
      <c r="S48" s="1"/>
      <c r="T48" s="1"/>
      <c r="U48" s="1"/>
      <c r="V48" s="1"/>
      <c r="W48" s="1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/>
      <c r="AL48" s="2"/>
    </row>
    <row r="49" spans="16:38" ht="14.25" hidden="1">
      <c r="P49" s="152"/>
      <c r="R49" s="184"/>
      <c r="S49" s="185"/>
      <c r="T49" s="185"/>
      <c r="U49" s="150"/>
      <c r="V49" s="59"/>
      <c r="W49" s="25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/>
      <c r="AL49" s="2"/>
    </row>
    <row r="50" spans="16:38" ht="14.25" hidden="1">
      <c r="P50" s="152"/>
      <c r="R50" s="187"/>
      <c r="S50" s="75"/>
      <c r="T50" s="149"/>
      <c r="U50" s="150"/>
      <c r="V50" s="59"/>
      <c r="W50" s="25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/>
      <c r="AL50" s="2"/>
    </row>
    <row r="51" spans="16:38" ht="14.25" hidden="1">
      <c r="P51" s="152"/>
      <c r="R51" s="187"/>
      <c r="S51" s="75"/>
      <c r="T51" s="149"/>
      <c r="U51" s="150"/>
      <c r="V51" s="59"/>
      <c r="W51" s="25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/>
      <c r="AL51" s="2"/>
    </row>
    <row r="52" spans="16:38" ht="14.25" hidden="1">
      <c r="P52" s="152"/>
      <c r="R52" s="187"/>
      <c r="S52" s="189"/>
      <c r="T52" s="190"/>
      <c r="U52" s="150"/>
      <c r="V52" s="110"/>
      <c r="W52" s="25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/>
      <c r="AL52" s="2"/>
    </row>
    <row r="53" spans="18:38" ht="14.25" hidden="1">
      <c r="R53" s="187"/>
      <c r="S53" s="75"/>
      <c r="T53" s="149"/>
      <c r="U53" s="150"/>
      <c r="V53" s="110"/>
      <c r="W53" s="25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/>
      <c r="AL53" s="2"/>
    </row>
    <row r="54" spans="18:38" ht="14.25" hidden="1">
      <c r="R54" s="187"/>
      <c r="S54" s="75"/>
      <c r="T54" s="149"/>
      <c r="U54" s="150"/>
      <c r="V54" s="110"/>
      <c r="W54" s="25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/>
      <c r="AL54" s="2"/>
    </row>
    <row r="55" spans="18:38" ht="14.25" hidden="1">
      <c r="R55" s="187"/>
      <c r="S55" s="189"/>
      <c r="T55" s="190"/>
      <c r="U55" s="150"/>
      <c r="V55" s="110"/>
      <c r="W55" s="25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/>
      <c r="AL55" s="2"/>
    </row>
    <row r="56" spans="18:38" ht="14.25" hidden="1">
      <c r="R56" s="187"/>
      <c r="S56" s="190"/>
      <c r="T56" s="190"/>
      <c r="U56" s="150"/>
      <c r="V56" s="110"/>
      <c r="W56" s="25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/>
      <c r="AL56" s="2"/>
    </row>
    <row r="57" spans="18:38" ht="14.25" hidden="1">
      <c r="R57" s="187"/>
      <c r="S57" s="190"/>
      <c r="T57" s="190"/>
      <c r="U57" s="150"/>
      <c r="V57" s="110"/>
      <c r="W57" s="25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/>
      <c r="AL57" s="2"/>
    </row>
    <row r="58" spans="18:38" ht="14.25" hidden="1">
      <c r="R58" s="187"/>
      <c r="S58" s="190"/>
      <c r="T58" s="190"/>
      <c r="U58" s="150"/>
      <c r="V58" s="110"/>
      <c r="W58" s="25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/>
      <c r="AL58" s="2"/>
    </row>
    <row r="59" spans="18:38" ht="14.25" hidden="1">
      <c r="R59" s="187"/>
      <c r="S59" s="75"/>
      <c r="T59" s="141"/>
      <c r="U59" s="150"/>
      <c r="V59" s="59"/>
      <c r="W59" s="25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/>
      <c r="AL59" s="2"/>
    </row>
    <row r="60" spans="18:38" ht="14.25" hidden="1">
      <c r="R60" s="187"/>
      <c r="S60" s="75"/>
      <c r="T60" s="141"/>
      <c r="U60" s="150"/>
      <c r="V60" s="59"/>
      <c r="W60" s="25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/>
      <c r="AL60" s="2"/>
    </row>
    <row r="61" spans="24:38" ht="14.25" hidden="1"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K61"/>
      <c r="AL61" s="2"/>
    </row>
    <row r="62" spans="18:38" ht="14.25" hidden="1">
      <c r="R62" s="192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3"/>
      <c r="AK62"/>
      <c r="AL62" s="2"/>
    </row>
    <row r="63" spans="24:38" ht="14.25" hidden="1"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3"/>
      <c r="AK63"/>
      <c r="AL63" s="2"/>
    </row>
    <row r="64" spans="18:38" ht="14.25">
      <c r="R64" s="192" t="str">
        <f>"２．地域別（４月～"&amp;WIDECHAR(MONTH($AL$6))&amp;"月）"</f>
        <v>２．地域別（４月～２月）</v>
      </c>
      <c r="S64" s="10"/>
      <c r="T64" s="10"/>
      <c r="U64" s="10"/>
      <c r="V64" s="10"/>
      <c r="W64" s="10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5"/>
      <c r="AK64"/>
      <c r="AL64" s="2"/>
    </row>
    <row r="65" spans="18:38" ht="15" thickBot="1">
      <c r="R65" s="10"/>
      <c r="S65" s="13"/>
      <c r="T65" s="13"/>
      <c r="U65" s="13"/>
      <c r="V65" s="13"/>
      <c r="W65" s="13"/>
      <c r="X65" s="196"/>
      <c r="Y65" s="194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8" t="s">
        <v>1</v>
      </c>
      <c r="AK65"/>
      <c r="AL65" s="2"/>
    </row>
    <row r="66" spans="18:38" ht="14.25">
      <c r="R66" s="18"/>
      <c r="S66" s="19"/>
      <c r="T66" s="19"/>
      <c r="U66" s="20" t="s">
        <v>41</v>
      </c>
      <c r="V66" s="199"/>
      <c r="W66" s="26"/>
      <c r="X66" s="200" t="s">
        <v>4</v>
      </c>
      <c r="Y66" s="201" t="s">
        <v>5</v>
      </c>
      <c r="Z66" s="202"/>
      <c r="AA66" s="203" t="s">
        <v>6</v>
      </c>
      <c r="AB66" s="202" t="s">
        <v>7</v>
      </c>
      <c r="AC66" s="202"/>
      <c r="AD66" s="202"/>
      <c r="AE66" s="201" t="s">
        <v>8</v>
      </c>
      <c r="AF66" s="204"/>
      <c r="AG66" s="202" t="s">
        <v>9</v>
      </c>
      <c r="AH66" s="203" t="s">
        <v>10</v>
      </c>
      <c r="AI66" s="202" t="s">
        <v>11</v>
      </c>
      <c r="AJ66" s="205" t="s">
        <v>42</v>
      </c>
      <c r="AK66"/>
      <c r="AL66" s="2"/>
    </row>
    <row r="67" spans="18:38" ht="14.25">
      <c r="R67" s="32" t="s">
        <v>12</v>
      </c>
      <c r="S67" s="33"/>
      <c r="T67" s="33"/>
      <c r="U67" s="206" t="s">
        <v>13</v>
      </c>
      <c r="V67" s="207"/>
      <c r="W67" s="43"/>
      <c r="X67" s="208"/>
      <c r="Y67" s="209"/>
      <c r="Z67" s="210" t="s">
        <v>15</v>
      </c>
      <c r="AA67" s="211"/>
      <c r="AB67" s="209"/>
      <c r="AC67" s="212" t="s">
        <v>16</v>
      </c>
      <c r="AD67" s="210" t="s">
        <v>17</v>
      </c>
      <c r="AE67" s="209"/>
      <c r="AF67" s="210" t="s">
        <v>18</v>
      </c>
      <c r="AG67" s="213"/>
      <c r="AH67" s="211"/>
      <c r="AI67" s="213"/>
      <c r="AJ67" s="214"/>
      <c r="AK67"/>
      <c r="AL67" s="2"/>
    </row>
    <row r="68" spans="18:38" ht="14.25">
      <c r="R68" s="50" t="s">
        <v>19</v>
      </c>
      <c r="S68" s="51"/>
      <c r="T68" s="51"/>
      <c r="U68" s="215"/>
      <c r="V68" s="216"/>
      <c r="W68" s="77"/>
      <c r="X68" s="61"/>
      <c r="Y68" s="62"/>
      <c r="Z68" s="63"/>
      <c r="AA68" s="64"/>
      <c r="AB68" s="62"/>
      <c r="AC68" s="65"/>
      <c r="AD68" s="63"/>
      <c r="AE68" s="62"/>
      <c r="AF68" s="63"/>
      <c r="AG68" s="64"/>
      <c r="AH68" s="64"/>
      <c r="AI68" s="64"/>
      <c r="AJ68" s="66"/>
      <c r="AK68"/>
      <c r="AL68" s="2"/>
    </row>
    <row r="69" spans="18:38" ht="14.25">
      <c r="R69" s="67"/>
      <c r="S69" s="75"/>
      <c r="T69" s="75"/>
      <c r="U69" s="217"/>
      <c r="V69" s="218"/>
      <c r="W69" s="77" t="s">
        <v>20</v>
      </c>
      <c r="X69" s="78">
        <f aca="true" t="shared" si="8" ref="X69:AJ69">SUM(X72,X90,X102)</f>
        <v>396635917</v>
      </c>
      <c r="Y69" s="79">
        <f t="shared" si="8"/>
        <v>265048038</v>
      </c>
      <c r="Z69" s="80">
        <f t="shared" si="8"/>
        <v>114751217</v>
      </c>
      <c r="AA69" s="81">
        <f t="shared" si="8"/>
        <v>3855648</v>
      </c>
      <c r="AB69" s="79">
        <f t="shared" si="8"/>
        <v>38624708</v>
      </c>
      <c r="AC69" s="82">
        <f t="shared" si="8"/>
        <v>31319430</v>
      </c>
      <c r="AD69" s="80">
        <f t="shared" si="8"/>
        <v>4667148</v>
      </c>
      <c r="AE69" s="79">
        <f t="shared" si="8"/>
        <v>76984569</v>
      </c>
      <c r="AF69" s="80">
        <f t="shared" si="8"/>
        <v>74860582</v>
      </c>
      <c r="AG69" s="81">
        <f t="shared" si="8"/>
        <v>7306869</v>
      </c>
      <c r="AH69" s="81">
        <f t="shared" si="8"/>
        <v>3325682</v>
      </c>
      <c r="AI69" s="81">
        <f t="shared" si="8"/>
        <v>1490403</v>
      </c>
      <c r="AJ69" s="83">
        <f t="shared" si="8"/>
        <v>0</v>
      </c>
      <c r="AK69"/>
      <c r="AL69" s="2"/>
    </row>
    <row r="70" spans="18:38" ht="14.25">
      <c r="R70" s="67"/>
      <c r="S70" s="75"/>
      <c r="T70" s="75"/>
      <c r="U70" s="219"/>
      <c r="V70" s="220"/>
      <c r="W70" s="91" t="s">
        <v>25</v>
      </c>
      <c r="X70" s="92">
        <f>'[2]前年比'!F143</f>
        <v>-0.21622784350437463</v>
      </c>
      <c r="Y70" s="93">
        <f>'[2]前年比'!G143</f>
        <v>-0.2639847208039564</v>
      </c>
      <c r="Z70" s="94">
        <f>'[2]前年比'!H143</f>
        <v>-0.15922853504273393</v>
      </c>
      <c r="AA70" s="95">
        <f>'[2]前年比'!I143</f>
        <v>-0.6011180473525207</v>
      </c>
      <c r="AB70" s="93">
        <f>'[2]前年比'!J143</f>
        <v>-0.1558479873220413</v>
      </c>
      <c r="AC70" s="96">
        <f>'[2]前年比'!K143</f>
        <v>-0.10590688570138951</v>
      </c>
      <c r="AD70" s="94">
        <f>'[2]前年比'!L143</f>
        <v>-0.0855942459506942</v>
      </c>
      <c r="AE70" s="93">
        <f>'[2]前年比'!M143</f>
        <v>0.03682424095044068</v>
      </c>
      <c r="AF70" s="94">
        <f>'[2]前年比'!N143</f>
        <v>0.02133508195017919</v>
      </c>
      <c r="AG70" s="95">
        <f>'[2]前年比'!O143</f>
        <v>-0.1615362097888472</v>
      </c>
      <c r="AH70" s="95">
        <f>'[2]前年比'!P143</f>
        <v>-0.44892736860855764</v>
      </c>
      <c r="AI70" s="95">
        <f>'[2]前年比'!Q143</f>
        <v>-0.023613004578606378</v>
      </c>
      <c r="AJ70" s="97" t="str">
        <f>'[2]前年比'!R143</f>
        <v>-</v>
      </c>
      <c r="AK70"/>
      <c r="AL70" s="2"/>
    </row>
    <row r="71" spans="18:38" ht="14.25">
      <c r="R71" s="84"/>
      <c r="S71" s="131" t="s">
        <v>38</v>
      </c>
      <c r="T71" s="51"/>
      <c r="U71" s="217"/>
      <c r="V71" s="218"/>
      <c r="W71" s="77" t="s">
        <v>23</v>
      </c>
      <c r="X71" s="78">
        <f aca="true" t="shared" si="9" ref="X71:AJ71">SUM(X74,X77,X80,X83,X86)</f>
        <v>557551</v>
      </c>
      <c r="Y71" s="79">
        <f t="shared" si="9"/>
        <v>285504</v>
      </c>
      <c r="Z71" s="80">
        <f t="shared" si="9"/>
        <v>12223</v>
      </c>
      <c r="AA71" s="81">
        <f t="shared" si="9"/>
        <v>178461</v>
      </c>
      <c r="AB71" s="79">
        <f t="shared" si="9"/>
        <v>46822</v>
      </c>
      <c r="AC71" s="82">
        <f t="shared" si="9"/>
        <v>46212</v>
      </c>
      <c r="AD71" s="80">
        <f t="shared" si="9"/>
        <v>536</v>
      </c>
      <c r="AE71" s="79">
        <f t="shared" si="9"/>
        <v>30749</v>
      </c>
      <c r="AF71" s="80">
        <f t="shared" si="9"/>
        <v>28267</v>
      </c>
      <c r="AG71" s="81">
        <f t="shared" si="9"/>
        <v>2004</v>
      </c>
      <c r="AH71" s="81">
        <f t="shared" si="9"/>
        <v>516</v>
      </c>
      <c r="AI71" s="81">
        <f t="shared" si="9"/>
        <v>13495</v>
      </c>
      <c r="AJ71" s="83">
        <f t="shared" si="9"/>
        <v>0</v>
      </c>
      <c r="AK71"/>
      <c r="AL71" s="2"/>
    </row>
    <row r="72" spans="18:38" ht="14.25">
      <c r="R72" s="84"/>
      <c r="S72" s="75"/>
      <c r="T72" s="75"/>
      <c r="U72" s="217"/>
      <c r="V72" s="218"/>
      <c r="W72" s="77" t="s">
        <v>20</v>
      </c>
      <c r="X72" s="78">
        <f aca="true" t="shared" si="10" ref="X72:AJ72">SUM(X75,X78,X81,X84,X87)</f>
        <v>5886716</v>
      </c>
      <c r="Y72" s="79">
        <f t="shared" si="10"/>
        <v>2326895</v>
      </c>
      <c r="Z72" s="80">
        <f t="shared" si="10"/>
        <v>288155</v>
      </c>
      <c r="AA72" s="81">
        <f t="shared" si="10"/>
        <v>1233414</v>
      </c>
      <c r="AB72" s="79">
        <f t="shared" si="10"/>
        <v>858547</v>
      </c>
      <c r="AC72" s="82">
        <f t="shared" si="10"/>
        <v>833509</v>
      </c>
      <c r="AD72" s="80">
        <f t="shared" si="10"/>
        <v>18918</v>
      </c>
      <c r="AE72" s="79">
        <f t="shared" si="10"/>
        <v>1070574</v>
      </c>
      <c r="AF72" s="80">
        <f t="shared" si="10"/>
        <v>1031769</v>
      </c>
      <c r="AG72" s="81">
        <f t="shared" si="10"/>
        <v>137196</v>
      </c>
      <c r="AH72" s="81">
        <f t="shared" si="10"/>
        <v>18021</v>
      </c>
      <c r="AI72" s="81">
        <f t="shared" si="10"/>
        <v>242069</v>
      </c>
      <c r="AJ72" s="83">
        <f t="shared" si="10"/>
        <v>0</v>
      </c>
      <c r="AK72"/>
      <c r="AL72" s="2"/>
    </row>
    <row r="73" spans="18:38" ht="14.25">
      <c r="R73" s="84"/>
      <c r="S73" s="75"/>
      <c r="T73" s="75"/>
      <c r="U73" s="219"/>
      <c r="V73" s="220"/>
      <c r="W73" s="91" t="s">
        <v>25</v>
      </c>
      <c r="X73" s="102">
        <f>'[2]前年比'!F145</f>
        <v>-0.7295048450009123</v>
      </c>
      <c r="Y73" s="93">
        <f>'[2]前年比'!G145</f>
        <v>-0.24212706458039723</v>
      </c>
      <c r="Z73" s="94">
        <f>'[2]前年比'!H145</f>
        <v>-0.12552842172985468</v>
      </c>
      <c r="AA73" s="95">
        <f>'[2]前年比'!I145</f>
        <v>-0.31093728002645826</v>
      </c>
      <c r="AB73" s="93">
        <f>'[2]前年比'!J145</f>
        <v>-0.36638457502119925</v>
      </c>
      <c r="AC73" s="96">
        <f>'[2]前年比'!K145</f>
        <v>-0.3575929611137916</v>
      </c>
      <c r="AD73" s="94">
        <f>'[2]前年比'!L145</f>
        <v>-0.5236440549932013</v>
      </c>
      <c r="AE73" s="93">
        <f>'[2]前年比'!M145</f>
        <v>-0.9294045545652874</v>
      </c>
      <c r="AF73" s="94">
        <f>'[2]前年比'!N145</f>
        <v>-0.9317918137404423</v>
      </c>
      <c r="AG73" s="95">
        <f>'[2]前年比'!O145</f>
        <v>-0.1719367708213878</v>
      </c>
      <c r="AH73" s="95">
        <f>'[2]前年比'!P145</f>
        <v>-0.7950202465990264</v>
      </c>
      <c r="AI73" s="95">
        <f>'[2]前年比'!Q145</f>
        <v>0.8773188360838813</v>
      </c>
      <c r="AJ73" s="97" t="str">
        <f>'[2]前年比'!R145</f>
        <v>-</v>
      </c>
      <c r="AK73"/>
      <c r="AL73" s="2"/>
    </row>
    <row r="74" spans="18:38" ht="14.25">
      <c r="R74" s="84"/>
      <c r="S74" s="75"/>
      <c r="T74" s="221" t="s">
        <v>44</v>
      </c>
      <c r="U74" s="217">
        <v>8517.12</v>
      </c>
      <c r="V74" s="218" t="s">
        <v>24</v>
      </c>
      <c r="W74" s="77" t="s">
        <v>23</v>
      </c>
      <c r="X74" s="78">
        <f>'[2]当年'!F116</f>
        <v>131071</v>
      </c>
      <c r="Y74" s="79">
        <f>'[2]当年'!G116</f>
        <v>101004</v>
      </c>
      <c r="Z74" s="80">
        <f>'[2]当年'!H116</f>
        <v>929</v>
      </c>
      <c r="AA74" s="81">
        <f>'[2]当年'!I116</f>
        <v>603</v>
      </c>
      <c r="AB74" s="79">
        <f>'[2]当年'!J116</f>
        <v>17134</v>
      </c>
      <c r="AC74" s="82">
        <f>'[2]当年'!K116</f>
        <v>17064</v>
      </c>
      <c r="AD74" s="80">
        <f>'[2]当年'!L116</f>
        <v>65</v>
      </c>
      <c r="AE74" s="79">
        <f>'[2]当年'!M116</f>
        <v>12076</v>
      </c>
      <c r="AF74" s="80">
        <f>'[2]当年'!N116</f>
        <v>11423</v>
      </c>
      <c r="AG74" s="81">
        <f>'[2]当年'!O116</f>
        <v>32</v>
      </c>
      <c r="AH74" s="81">
        <f>'[2]当年'!P116</f>
        <v>43</v>
      </c>
      <c r="AI74" s="81">
        <f>'[2]当年'!Q116</f>
        <v>179</v>
      </c>
      <c r="AJ74" s="83">
        <f>'[2]当年'!R116</f>
        <v>0</v>
      </c>
      <c r="AK74"/>
      <c r="AL74" s="2"/>
    </row>
    <row r="75" spans="18:38" ht="14.25">
      <c r="R75" s="84"/>
      <c r="S75" s="75"/>
      <c r="T75" s="109"/>
      <c r="U75" s="217"/>
      <c r="V75" s="218"/>
      <c r="W75" s="77" t="s">
        <v>20</v>
      </c>
      <c r="X75" s="78">
        <f>'[2]当年'!F117</f>
        <v>1354844</v>
      </c>
      <c r="Y75" s="79">
        <f>'[2]当年'!G117</f>
        <v>871495</v>
      </c>
      <c r="Z75" s="80">
        <f>'[2]当年'!H117</f>
        <v>26592</v>
      </c>
      <c r="AA75" s="81">
        <f>'[2]当年'!I117</f>
        <v>34102</v>
      </c>
      <c r="AB75" s="79">
        <f>'[2]当年'!J117</f>
        <v>204010</v>
      </c>
      <c r="AC75" s="82">
        <f>'[2]当年'!K117</f>
        <v>200214</v>
      </c>
      <c r="AD75" s="80">
        <f>'[2]当年'!L117</f>
        <v>3219</v>
      </c>
      <c r="AE75" s="79">
        <f>'[2]当年'!M117</f>
        <v>231932</v>
      </c>
      <c r="AF75" s="80">
        <f>'[2]当年'!N117</f>
        <v>214910</v>
      </c>
      <c r="AG75" s="81">
        <f>'[2]当年'!O117</f>
        <v>5628</v>
      </c>
      <c r="AH75" s="81">
        <f>'[2]当年'!P117</f>
        <v>2901</v>
      </c>
      <c r="AI75" s="81">
        <f>'[2]当年'!Q117</f>
        <v>4776</v>
      </c>
      <c r="AJ75" s="83">
        <f>'[2]当年'!R117</f>
        <v>0</v>
      </c>
      <c r="AK75"/>
      <c r="AL75" s="2"/>
    </row>
    <row r="76" spans="18:38" ht="14.25">
      <c r="R76" s="84"/>
      <c r="S76" s="75"/>
      <c r="T76" s="111"/>
      <c r="U76" s="219"/>
      <c r="V76" s="220"/>
      <c r="W76" s="91" t="s">
        <v>25</v>
      </c>
      <c r="X76" s="102">
        <f>'[2]前年比'!F117</f>
        <v>-0.9054340369036781</v>
      </c>
      <c r="Y76" s="93">
        <f>'[2]前年比'!G117</f>
        <v>-0.4444656927708731</v>
      </c>
      <c r="Z76" s="94">
        <f>'[2]前年比'!H117</f>
        <v>-0.4504649721016739</v>
      </c>
      <c r="AA76" s="95">
        <f>'[2]前年比'!I117</f>
        <v>-0.7490285546070061</v>
      </c>
      <c r="AB76" s="93">
        <f>'[2]前年比'!J117</f>
        <v>-0.09614106596960703</v>
      </c>
      <c r="AC76" s="96">
        <f>'[2]前年比'!K117</f>
        <v>-0.09342667095319379</v>
      </c>
      <c r="AD76" s="94">
        <f>'[2]前年比'!L117</f>
        <v>-0.24080188679245285</v>
      </c>
      <c r="AE76" s="93">
        <f>'[2]前年比'!M117</f>
        <v>-0.9812457537883769</v>
      </c>
      <c r="AF76" s="94">
        <f>'[2]前年比'!N117</f>
        <v>-0.9825823196320623</v>
      </c>
      <c r="AG76" s="95">
        <f>'[2]前年比'!O117</f>
        <v>0.7770760972529207</v>
      </c>
      <c r="AH76" s="95">
        <f>'[2]前年比'!P117</f>
        <v>-0.7206547905633125</v>
      </c>
      <c r="AI76" s="95">
        <f>'[2]前年比'!Q117</f>
        <v>-0.704711264993199</v>
      </c>
      <c r="AJ76" s="97" t="str">
        <f>'[2]前年比'!R117</f>
        <v>-</v>
      </c>
      <c r="AK76"/>
      <c r="AL76" s="2"/>
    </row>
    <row r="77" spans="18:38" ht="14.25">
      <c r="R77" s="84"/>
      <c r="S77" s="75"/>
      <c r="T77" s="113" t="s">
        <v>26</v>
      </c>
      <c r="U77" s="217">
        <v>8443.31</v>
      </c>
      <c r="V77" s="222">
        <v>100</v>
      </c>
      <c r="W77" s="77" t="s">
        <v>23</v>
      </c>
      <c r="X77" s="78">
        <f>'[2]当年'!F118</f>
        <v>25331</v>
      </c>
      <c r="Y77" s="79">
        <f>'[2]当年'!G118</f>
        <v>19241</v>
      </c>
      <c r="Z77" s="80">
        <f>'[2]当年'!H118</f>
        <v>2109</v>
      </c>
      <c r="AA77" s="81">
        <f>'[2]当年'!I118</f>
        <v>28</v>
      </c>
      <c r="AB77" s="79">
        <f>'[2]当年'!J118</f>
        <v>1089</v>
      </c>
      <c r="AC77" s="82">
        <f>'[2]当年'!K118</f>
        <v>1074</v>
      </c>
      <c r="AD77" s="80">
        <f>'[2]当年'!L118</f>
        <v>1</v>
      </c>
      <c r="AE77" s="79">
        <f>'[2]当年'!M118</f>
        <v>3853</v>
      </c>
      <c r="AF77" s="80">
        <f>'[2]当年'!N118</f>
        <v>3853</v>
      </c>
      <c r="AG77" s="81">
        <f>'[2]当年'!O118</f>
        <v>1079</v>
      </c>
      <c r="AH77" s="81">
        <f>'[2]当年'!P118</f>
        <v>24</v>
      </c>
      <c r="AI77" s="81">
        <f>'[2]当年'!Q118</f>
        <v>17</v>
      </c>
      <c r="AJ77" s="83">
        <f>'[2]当年'!R118</f>
        <v>0</v>
      </c>
      <c r="AK77"/>
      <c r="AL77" s="2"/>
    </row>
    <row r="78" spans="18:38" ht="14.25">
      <c r="R78" s="84"/>
      <c r="S78" s="75"/>
      <c r="T78" s="109"/>
      <c r="U78" s="217"/>
      <c r="V78" s="222"/>
      <c r="W78" s="77" t="s">
        <v>20</v>
      </c>
      <c r="X78" s="78">
        <f>'[2]当年'!F119</f>
        <v>1262204</v>
      </c>
      <c r="Y78" s="79">
        <f>'[2]当年'!G119</f>
        <v>629827</v>
      </c>
      <c r="Z78" s="80">
        <f>'[2]当年'!H119</f>
        <v>158243</v>
      </c>
      <c r="AA78" s="81">
        <f>'[2]当年'!I119</f>
        <v>3240</v>
      </c>
      <c r="AB78" s="79">
        <f>'[2]当年'!J119</f>
        <v>131093</v>
      </c>
      <c r="AC78" s="82">
        <f>'[2]当年'!K119</f>
        <v>128526</v>
      </c>
      <c r="AD78" s="80">
        <f>'[2]当年'!L119</f>
        <v>710</v>
      </c>
      <c r="AE78" s="79">
        <f>'[2]当年'!M119</f>
        <v>380502</v>
      </c>
      <c r="AF78" s="80">
        <f>'[2]当年'!N119</f>
        <v>380502</v>
      </c>
      <c r="AG78" s="81">
        <f>'[2]当年'!O119</f>
        <v>112432</v>
      </c>
      <c r="AH78" s="81">
        <f>'[2]当年'!P119</f>
        <v>1928</v>
      </c>
      <c r="AI78" s="81">
        <f>'[2]当年'!Q119</f>
        <v>3182</v>
      </c>
      <c r="AJ78" s="83">
        <f>'[2]当年'!R119</f>
        <v>0</v>
      </c>
      <c r="AK78"/>
      <c r="AL78" s="2"/>
    </row>
    <row r="79" spans="18:38" ht="14.25">
      <c r="R79" s="84"/>
      <c r="S79" s="75"/>
      <c r="T79" s="111"/>
      <c r="U79" s="219"/>
      <c r="V79" s="223"/>
      <c r="W79" s="91" t="s">
        <v>25</v>
      </c>
      <c r="X79" s="102">
        <f>'[2]前年比'!F119</f>
        <v>-0.6678824799222413</v>
      </c>
      <c r="Y79" s="93">
        <f>'[2]前年比'!G119</f>
        <v>-0.043657632569517046</v>
      </c>
      <c r="Z79" s="94">
        <f>'[2]前年比'!H119</f>
        <v>0.07112010613526842</v>
      </c>
      <c r="AA79" s="95">
        <f>'[2]前年比'!I119</f>
        <v>-0.9202912812438496</v>
      </c>
      <c r="AB79" s="93">
        <f>'[2]前年比'!J119</f>
        <v>-0.7462575342889992</v>
      </c>
      <c r="AC79" s="96">
        <f>'[2]前年比'!K119</f>
        <v>-0.7480114577676176</v>
      </c>
      <c r="AD79" s="94" t="str">
        <f>'[2]前年比'!L119</f>
        <v>-</v>
      </c>
      <c r="AE79" s="93">
        <f>'[2]前年比'!M119</f>
        <v>-0.847173651189047</v>
      </c>
      <c r="AF79" s="94">
        <f>'[2]前年比'!N119</f>
        <v>-0.8470304361599655</v>
      </c>
      <c r="AG79" s="95">
        <f>'[2]前年比'!O119</f>
        <v>0.47349383379421517</v>
      </c>
      <c r="AH79" s="95">
        <f>'[2]前年比'!P119</f>
        <v>-0.6599047451049568</v>
      </c>
      <c r="AI79" s="95">
        <f>'[2]前年比'!Q119</f>
        <v>-0.7527583527583528</v>
      </c>
      <c r="AJ79" s="97" t="str">
        <f>'[2]前年比'!R119</f>
        <v>-</v>
      </c>
      <c r="AK79"/>
      <c r="AL79" s="2"/>
    </row>
    <row r="80" spans="18:38" ht="14.25">
      <c r="R80" s="84"/>
      <c r="S80" s="75"/>
      <c r="T80" s="124" t="s">
        <v>48</v>
      </c>
      <c r="U80" s="217">
        <v>8517.11</v>
      </c>
      <c r="V80" s="222">
        <v>0</v>
      </c>
      <c r="W80" s="77" t="s">
        <v>23</v>
      </c>
      <c r="X80" s="78">
        <f>'[2]当年'!F120</f>
        <v>193911</v>
      </c>
      <c r="Y80" s="79">
        <f>'[2]当年'!G120</f>
        <v>13540</v>
      </c>
      <c r="Z80" s="80">
        <f>'[2]当年'!H120</f>
        <v>3</v>
      </c>
      <c r="AA80" s="81">
        <f>'[2]当年'!I120</f>
        <v>176133</v>
      </c>
      <c r="AB80" s="79">
        <f>'[2]当年'!J120</f>
        <v>4232</v>
      </c>
      <c r="AC80" s="82">
        <f>'[2]当年'!K120</f>
        <v>4232</v>
      </c>
      <c r="AD80" s="80">
        <f>'[2]当年'!L120</f>
        <v>0</v>
      </c>
      <c r="AE80" s="79">
        <f>'[2]当年'!M120</f>
        <v>6</v>
      </c>
      <c r="AF80" s="80">
        <f>'[2]当年'!N120</f>
        <v>6</v>
      </c>
      <c r="AG80" s="81">
        <f>'[2]当年'!O120</f>
        <v>0</v>
      </c>
      <c r="AH80" s="81">
        <f>'[2]当年'!P120</f>
        <v>0</v>
      </c>
      <c r="AI80" s="81">
        <f>'[2]当年'!Q120</f>
        <v>0</v>
      </c>
      <c r="AJ80" s="83">
        <f>'[2]当年'!R120</f>
        <v>0</v>
      </c>
      <c r="AK80"/>
      <c r="AL80" s="2"/>
    </row>
    <row r="81" spans="18:38" ht="14.25">
      <c r="R81" s="84"/>
      <c r="S81" s="75"/>
      <c r="T81" s="124"/>
      <c r="U81" s="217"/>
      <c r="V81" s="218"/>
      <c r="W81" s="77" t="s">
        <v>20</v>
      </c>
      <c r="X81" s="78">
        <f>'[2]当年'!F121</f>
        <v>1372070</v>
      </c>
      <c r="Y81" s="79">
        <f>'[2]当年'!G121</f>
        <v>169246</v>
      </c>
      <c r="Z81" s="80">
        <f>'[2]当年'!H121</f>
        <v>235</v>
      </c>
      <c r="AA81" s="81">
        <f>'[2]当年'!I121</f>
        <v>1157993</v>
      </c>
      <c r="AB81" s="79">
        <f>'[2]当年'!J121</f>
        <v>41829</v>
      </c>
      <c r="AC81" s="82">
        <f>'[2]当年'!K121</f>
        <v>41829</v>
      </c>
      <c r="AD81" s="80">
        <f>'[2]当年'!L121</f>
        <v>0</v>
      </c>
      <c r="AE81" s="79">
        <f>'[2]当年'!M121</f>
        <v>3002</v>
      </c>
      <c r="AF81" s="80">
        <f>'[2]当年'!N121</f>
        <v>3002</v>
      </c>
      <c r="AG81" s="81">
        <f>'[2]当年'!O121</f>
        <v>0</v>
      </c>
      <c r="AH81" s="81">
        <f>'[2]当年'!P121</f>
        <v>0</v>
      </c>
      <c r="AI81" s="81">
        <f>'[2]当年'!Q121</f>
        <v>0</v>
      </c>
      <c r="AJ81" s="83">
        <f>'[2]当年'!R121</f>
        <v>0</v>
      </c>
      <c r="AK81"/>
      <c r="AL81" s="2"/>
    </row>
    <row r="82" spans="18:38" ht="14.25">
      <c r="R82" s="84"/>
      <c r="S82" s="75"/>
      <c r="T82" s="126"/>
      <c r="U82" s="219"/>
      <c r="V82" s="220"/>
      <c r="W82" s="91" t="s">
        <v>25</v>
      </c>
      <c r="X82" s="102">
        <f>'[2]前年比'!F121</f>
        <v>-0.1316166548947234</v>
      </c>
      <c r="Y82" s="93">
        <f>'[2]前年比'!G121</f>
        <v>0.053658475847771614</v>
      </c>
      <c r="Z82" s="94" t="str">
        <f>'[2]前年比'!H121</f>
        <v>-</v>
      </c>
      <c r="AA82" s="95">
        <f>'[2]前年比'!I121</f>
        <v>-0.1767016535030561</v>
      </c>
      <c r="AB82" s="93">
        <f>'[2]前年比'!J121</f>
        <v>3.5011298827074144</v>
      </c>
      <c r="AC82" s="96">
        <f>'[2]前年比'!K121</f>
        <v>3.5011298827074144</v>
      </c>
      <c r="AD82" s="94" t="str">
        <f>'[2]前年比'!L121</f>
        <v>-</v>
      </c>
      <c r="AE82" s="93">
        <f>'[2]前年比'!M121</f>
        <v>-0.00596026490066226</v>
      </c>
      <c r="AF82" s="94">
        <f>'[2]前年比'!N121</f>
        <v>0.22231270358306188</v>
      </c>
      <c r="AG82" s="95" t="str">
        <f>'[2]前年比'!O121</f>
        <v>-</v>
      </c>
      <c r="AH82" s="95">
        <f>'[2]前年比'!P121</f>
        <v>-1</v>
      </c>
      <c r="AI82" s="95" t="str">
        <f>'[2]前年比'!Q121</f>
        <v>-</v>
      </c>
      <c r="AJ82" s="97" t="str">
        <f>'[2]前年比'!R121</f>
        <v>-</v>
      </c>
      <c r="AK82"/>
      <c r="AL82" s="2"/>
    </row>
    <row r="83" spans="18:38" ht="14.25">
      <c r="R83" s="84"/>
      <c r="S83" s="75"/>
      <c r="T83" s="124" t="s">
        <v>46</v>
      </c>
      <c r="U83" s="224">
        <v>8519.5</v>
      </c>
      <c r="V83" s="218" t="s">
        <v>24</v>
      </c>
      <c r="W83" s="77" t="s">
        <v>23</v>
      </c>
      <c r="X83" s="78">
        <f>'[2]当年'!F122</f>
        <v>24</v>
      </c>
      <c r="Y83" s="79">
        <f>'[2]当年'!G122</f>
        <v>0</v>
      </c>
      <c r="Z83" s="80">
        <f>'[2]当年'!H122</f>
        <v>0</v>
      </c>
      <c r="AA83" s="81">
        <f>'[2]当年'!I122</f>
        <v>0</v>
      </c>
      <c r="AB83" s="79">
        <f>'[2]当年'!J122</f>
        <v>0</v>
      </c>
      <c r="AC83" s="82">
        <f>'[2]当年'!K122</f>
        <v>0</v>
      </c>
      <c r="AD83" s="80">
        <f>'[2]当年'!L122</f>
        <v>0</v>
      </c>
      <c r="AE83" s="79">
        <f>'[2]当年'!M122</f>
        <v>24</v>
      </c>
      <c r="AF83" s="80">
        <f>'[2]当年'!N122</f>
        <v>24</v>
      </c>
      <c r="AG83" s="81">
        <f>'[2]当年'!O122</f>
        <v>0</v>
      </c>
      <c r="AH83" s="81">
        <f>'[2]当年'!P122</f>
        <v>0</v>
      </c>
      <c r="AI83" s="81">
        <f>'[2]当年'!Q122</f>
        <v>0</v>
      </c>
      <c r="AJ83" s="83">
        <f>'[2]当年'!R122</f>
        <v>0</v>
      </c>
      <c r="AK83"/>
      <c r="AL83" s="129"/>
    </row>
    <row r="84" spans="18:38" ht="14.25">
      <c r="R84" s="84"/>
      <c r="S84" s="75"/>
      <c r="T84" s="109"/>
      <c r="U84" s="217"/>
      <c r="V84" s="218"/>
      <c r="W84" s="77" t="s">
        <v>20</v>
      </c>
      <c r="X84" s="78">
        <f>'[2]当年'!F123</f>
        <v>446</v>
      </c>
      <c r="Y84" s="79">
        <f>'[2]当年'!G123</f>
        <v>0</v>
      </c>
      <c r="Z84" s="80">
        <f>'[2]当年'!H123</f>
        <v>0</v>
      </c>
      <c r="AA84" s="81">
        <f>'[2]当年'!I123</f>
        <v>0</v>
      </c>
      <c r="AB84" s="79">
        <f>'[2]当年'!J123</f>
        <v>0</v>
      </c>
      <c r="AC84" s="82">
        <f>'[2]当年'!K123</f>
        <v>0</v>
      </c>
      <c r="AD84" s="80">
        <f>'[2]当年'!L123</f>
        <v>0</v>
      </c>
      <c r="AE84" s="79">
        <f>'[2]当年'!M123</f>
        <v>446</v>
      </c>
      <c r="AF84" s="80">
        <f>'[2]当年'!N123</f>
        <v>446</v>
      </c>
      <c r="AG84" s="81">
        <f>'[2]当年'!O123</f>
        <v>0</v>
      </c>
      <c r="AH84" s="81">
        <f>'[2]当年'!P123</f>
        <v>0</v>
      </c>
      <c r="AI84" s="81">
        <f>'[2]当年'!Q123</f>
        <v>0</v>
      </c>
      <c r="AJ84" s="83">
        <f>'[2]当年'!R123</f>
        <v>0</v>
      </c>
      <c r="AK84"/>
      <c r="AL84" s="2"/>
    </row>
    <row r="85" spans="18:38" ht="14.25">
      <c r="R85" s="84"/>
      <c r="S85" s="75"/>
      <c r="T85" s="111"/>
      <c r="U85" s="219"/>
      <c r="V85" s="220"/>
      <c r="W85" s="91" t="s">
        <v>25</v>
      </c>
      <c r="X85" s="102" t="str">
        <f>'[2]前年比'!F123</f>
        <v>-</v>
      </c>
      <c r="Y85" s="93" t="str">
        <f>'[2]前年比'!G123</f>
        <v>-</v>
      </c>
      <c r="Z85" s="94" t="str">
        <f>'[2]前年比'!H123</f>
        <v>-</v>
      </c>
      <c r="AA85" s="95" t="str">
        <f>'[2]前年比'!I123</f>
        <v>-</v>
      </c>
      <c r="AB85" s="93" t="str">
        <f>'[2]前年比'!J123</f>
        <v>-</v>
      </c>
      <c r="AC85" s="96" t="str">
        <f>'[2]前年比'!K123</f>
        <v>-</v>
      </c>
      <c r="AD85" s="94" t="str">
        <f>'[2]前年比'!L123</f>
        <v>-</v>
      </c>
      <c r="AE85" s="93" t="str">
        <f>'[2]前年比'!M123</f>
        <v>-</v>
      </c>
      <c r="AF85" s="94" t="str">
        <f>'[2]前年比'!N123</f>
        <v>-</v>
      </c>
      <c r="AG85" s="95" t="str">
        <f>'[2]前年比'!O123</f>
        <v>-</v>
      </c>
      <c r="AH85" s="95" t="str">
        <f>'[2]前年比'!P123</f>
        <v>-</v>
      </c>
      <c r="AI85" s="95" t="str">
        <f>'[2]前年比'!Q123</f>
        <v>-</v>
      </c>
      <c r="AJ85" s="97" t="str">
        <f>'[2]前年比'!R123</f>
        <v>-</v>
      </c>
      <c r="AK85"/>
      <c r="AL85" s="2"/>
    </row>
    <row r="86" spans="18:38" ht="14.25">
      <c r="R86" s="84"/>
      <c r="S86" s="85"/>
      <c r="T86" s="124" t="s">
        <v>47</v>
      </c>
      <c r="U86" s="217">
        <v>8517.18</v>
      </c>
      <c r="V86" s="218" t="s">
        <v>24</v>
      </c>
      <c r="W86" s="77" t="s">
        <v>23</v>
      </c>
      <c r="X86" s="78">
        <f>'[2]当年'!F124</f>
        <v>207214</v>
      </c>
      <c r="Y86" s="79">
        <f>'[2]当年'!G124</f>
        <v>151719</v>
      </c>
      <c r="Z86" s="80">
        <f>'[2]当年'!H124</f>
        <v>9182</v>
      </c>
      <c r="AA86" s="81">
        <f>'[2]当年'!I124</f>
        <v>1697</v>
      </c>
      <c r="AB86" s="79">
        <f>'[2]当年'!J124</f>
        <v>24367</v>
      </c>
      <c r="AC86" s="82">
        <f>'[2]当年'!K124</f>
        <v>23842</v>
      </c>
      <c r="AD86" s="80">
        <f>'[2]当年'!L124</f>
        <v>470</v>
      </c>
      <c r="AE86" s="79">
        <f>'[2]当年'!M124</f>
        <v>14790</v>
      </c>
      <c r="AF86" s="80">
        <f>'[2]当年'!N124</f>
        <v>12961</v>
      </c>
      <c r="AG86" s="81">
        <f>'[2]当年'!O124</f>
        <v>893</v>
      </c>
      <c r="AH86" s="81">
        <f>'[2]当年'!P124</f>
        <v>449</v>
      </c>
      <c r="AI86" s="81">
        <f>'[2]当年'!Q124</f>
        <v>13299</v>
      </c>
      <c r="AJ86" s="83">
        <f>'[2]当年'!R124</f>
        <v>0</v>
      </c>
      <c r="AK86"/>
      <c r="AL86" s="2"/>
    </row>
    <row r="87" spans="18:38" ht="14.25">
      <c r="R87" s="84"/>
      <c r="S87" s="75"/>
      <c r="T87" s="109"/>
      <c r="U87" s="217"/>
      <c r="V87" s="218"/>
      <c r="W87" s="77" t="s">
        <v>20</v>
      </c>
      <c r="X87" s="78">
        <f>'[2]当年'!F125</f>
        <v>1897152</v>
      </c>
      <c r="Y87" s="79">
        <f>'[2]当年'!G125</f>
        <v>656327</v>
      </c>
      <c r="Z87" s="80">
        <f>'[2]当年'!H125</f>
        <v>103085</v>
      </c>
      <c r="AA87" s="81">
        <f>'[2]当年'!I125</f>
        <v>38079</v>
      </c>
      <c r="AB87" s="79">
        <f>'[2]当年'!J125</f>
        <v>481615</v>
      </c>
      <c r="AC87" s="82">
        <f>'[2]当年'!K125</f>
        <v>462940</v>
      </c>
      <c r="AD87" s="80">
        <f>'[2]当年'!L125</f>
        <v>14989</v>
      </c>
      <c r="AE87" s="79">
        <f>'[2]当年'!M125</f>
        <v>454692</v>
      </c>
      <c r="AF87" s="80">
        <f>'[2]当年'!N125</f>
        <v>432909</v>
      </c>
      <c r="AG87" s="81">
        <f>'[2]当年'!O125</f>
        <v>19136</v>
      </c>
      <c r="AH87" s="81">
        <f>'[2]当年'!P125</f>
        <v>13192</v>
      </c>
      <c r="AI87" s="81">
        <f>'[2]当年'!Q125</f>
        <v>234111</v>
      </c>
      <c r="AJ87" s="83">
        <f>'[2]当年'!R125</f>
        <v>0</v>
      </c>
      <c r="AK87"/>
      <c r="AL87" s="2"/>
    </row>
    <row r="88" spans="18:38" ht="14.25">
      <c r="R88" s="67"/>
      <c r="S88" s="100"/>
      <c r="T88" s="111"/>
      <c r="U88" s="219"/>
      <c r="V88" s="220"/>
      <c r="W88" s="91" t="s">
        <v>25</v>
      </c>
      <c r="X88" s="102">
        <f>'[2]前年比'!F125</f>
        <v>-0.07693116122195376</v>
      </c>
      <c r="Y88" s="93">
        <f>'[2]前年比'!G125</f>
        <v>-0.038123223026643616</v>
      </c>
      <c r="Z88" s="94">
        <f>'[2]前年比'!H125</f>
        <v>-0.22720832427488702</v>
      </c>
      <c r="AA88" s="95">
        <f>'[2]前年比'!I125</f>
        <v>-0.8159821389738608</v>
      </c>
      <c r="AB88" s="93">
        <f>'[2]前年比'!J125</f>
        <v>-0.20177308255822435</v>
      </c>
      <c r="AC88" s="96">
        <f>'[2]前年比'!K125</f>
        <v>-0.16930293150257225</v>
      </c>
      <c r="AD88" s="94">
        <f>'[2]前年比'!L125</f>
        <v>-0.5774651857698596</v>
      </c>
      <c r="AE88" s="93">
        <f>'[2]前年比'!M125</f>
        <v>0.48970424902448384</v>
      </c>
      <c r="AF88" s="94">
        <f>'[2]前年比'!N125</f>
        <v>0.45145813356221787</v>
      </c>
      <c r="AG88" s="95">
        <f>'[2]前年比'!O125</f>
        <v>-0.778038114901465</v>
      </c>
      <c r="AH88" s="95">
        <f>'[2]前年比'!P125</f>
        <v>-0.8149867467006998</v>
      </c>
      <c r="AI88" s="95">
        <f>'[2]前年比'!Q125</f>
        <v>1.3434534534534532</v>
      </c>
      <c r="AJ88" s="97" t="str">
        <f>'[2]前年比'!R125</f>
        <v>-</v>
      </c>
      <c r="AK88"/>
      <c r="AL88" s="2"/>
    </row>
    <row r="89" spans="18:38" ht="14.25">
      <c r="R89" s="84"/>
      <c r="S89" s="85" t="s">
        <v>27</v>
      </c>
      <c r="T89" s="86"/>
      <c r="U89" s="217"/>
      <c r="V89" s="218"/>
      <c r="W89" s="77" t="s">
        <v>23</v>
      </c>
      <c r="X89" s="78">
        <f aca="true" t="shared" si="11" ref="X89:AJ89">SUM(X92,X95,X98)</f>
        <v>89765013</v>
      </c>
      <c r="Y89" s="79">
        <f t="shared" si="11"/>
        <v>85653810</v>
      </c>
      <c r="Z89" s="80">
        <f t="shared" si="11"/>
        <v>38097052</v>
      </c>
      <c r="AA89" s="81">
        <f t="shared" si="11"/>
        <v>52688</v>
      </c>
      <c r="AB89" s="79">
        <f t="shared" si="11"/>
        <v>1754422</v>
      </c>
      <c r="AC89" s="82">
        <f t="shared" si="11"/>
        <v>1688122</v>
      </c>
      <c r="AD89" s="80">
        <f t="shared" si="11"/>
        <v>38743</v>
      </c>
      <c r="AE89" s="79">
        <f t="shared" si="11"/>
        <v>2108281</v>
      </c>
      <c r="AF89" s="80">
        <f t="shared" si="11"/>
        <v>1959636</v>
      </c>
      <c r="AG89" s="81">
        <f t="shared" si="11"/>
        <v>122773</v>
      </c>
      <c r="AH89" s="81">
        <f t="shared" si="11"/>
        <v>28881</v>
      </c>
      <c r="AI89" s="81">
        <f t="shared" si="11"/>
        <v>44158</v>
      </c>
      <c r="AJ89" s="83">
        <f t="shared" si="11"/>
        <v>0</v>
      </c>
      <c r="AK89"/>
      <c r="AL89" s="2"/>
    </row>
    <row r="90" spans="18:38" ht="14.25">
      <c r="R90" s="84"/>
      <c r="S90" s="75"/>
      <c r="T90" s="75"/>
      <c r="U90" s="217"/>
      <c r="V90" s="218"/>
      <c r="W90" s="77" t="s">
        <v>20</v>
      </c>
      <c r="X90" s="78">
        <f aca="true" t="shared" si="12" ref="X90:AJ90">SUM(X93,X96,X99)</f>
        <v>150833147</v>
      </c>
      <c r="Y90" s="79">
        <f t="shared" si="12"/>
        <v>92251229</v>
      </c>
      <c r="Z90" s="80">
        <f t="shared" si="12"/>
        <v>37558514</v>
      </c>
      <c r="AA90" s="81">
        <f t="shared" si="12"/>
        <v>2158624</v>
      </c>
      <c r="AB90" s="79">
        <f t="shared" si="12"/>
        <v>23521552</v>
      </c>
      <c r="AC90" s="82">
        <f t="shared" si="12"/>
        <v>17997212</v>
      </c>
      <c r="AD90" s="80">
        <f t="shared" si="12"/>
        <v>3079232</v>
      </c>
      <c r="AE90" s="79">
        <f t="shared" si="12"/>
        <v>26409818</v>
      </c>
      <c r="AF90" s="80">
        <f t="shared" si="12"/>
        <v>24616793</v>
      </c>
      <c r="AG90" s="81">
        <f t="shared" si="12"/>
        <v>3383372</v>
      </c>
      <c r="AH90" s="81">
        <f t="shared" si="12"/>
        <v>2297612</v>
      </c>
      <c r="AI90" s="81">
        <f t="shared" si="12"/>
        <v>810940</v>
      </c>
      <c r="AJ90" s="83">
        <f t="shared" si="12"/>
        <v>0</v>
      </c>
      <c r="AK90"/>
      <c r="AL90" s="2"/>
    </row>
    <row r="91" spans="18:38" ht="14.25">
      <c r="R91" s="84"/>
      <c r="S91" s="75"/>
      <c r="T91" s="130"/>
      <c r="U91" s="225"/>
      <c r="V91" s="220"/>
      <c r="W91" s="91" t="s">
        <v>25</v>
      </c>
      <c r="X91" s="102">
        <f>'[2]前年比'!F147</f>
        <v>-0.10456047045077665</v>
      </c>
      <c r="Y91" s="93">
        <f>'[2]前年比'!G147</f>
        <v>-0.10697948047207462</v>
      </c>
      <c r="Z91" s="94">
        <f>'[2]前年比'!H147</f>
        <v>-0.02228454233439847</v>
      </c>
      <c r="AA91" s="95">
        <f>'[2]前年比'!I147</f>
        <v>-0.6639155043212052</v>
      </c>
      <c r="AB91" s="93">
        <f>'[2]前年比'!J147</f>
        <v>-0.14793393953302114</v>
      </c>
      <c r="AC91" s="96">
        <f>'[2]前年比'!K147</f>
        <v>-0.06257885649301953</v>
      </c>
      <c r="AD91" s="94">
        <f>'[2]前年比'!L147</f>
        <v>0.018342003525400496</v>
      </c>
      <c r="AE91" s="93">
        <f>'[2]前年比'!M147</f>
        <v>0.32071026997584307</v>
      </c>
      <c r="AF91" s="94">
        <f>'[2]前年比'!N147</f>
        <v>0.2794888883067548</v>
      </c>
      <c r="AG91" s="95">
        <f>'[2]前年比'!O147</f>
        <v>-0.3716671423989648</v>
      </c>
      <c r="AH91" s="95">
        <f>'[2]前年比'!P147</f>
        <v>-0.532621718899958</v>
      </c>
      <c r="AI91" s="95">
        <f>'[2]前年比'!Q147</f>
        <v>-0.00858959907869028</v>
      </c>
      <c r="AJ91" s="97" t="str">
        <f>'[2]前年比'!R147</f>
        <v>-</v>
      </c>
      <c r="AK91"/>
      <c r="AL91" s="2"/>
    </row>
    <row r="92" spans="18:38" ht="14.25">
      <c r="R92" s="84"/>
      <c r="S92" s="75"/>
      <c r="T92" s="106" t="s">
        <v>49</v>
      </c>
      <c r="U92" s="217">
        <v>8517.61</v>
      </c>
      <c r="V92" s="222">
        <v>0</v>
      </c>
      <c r="W92" s="77" t="s">
        <v>23</v>
      </c>
      <c r="X92" s="78">
        <f>'[2]当年'!F126</f>
        <v>57979</v>
      </c>
      <c r="Y92" s="79">
        <f>'[2]当年'!G126</f>
        <v>35199</v>
      </c>
      <c r="Z92" s="80">
        <f>'[2]当年'!H126</f>
        <v>1945</v>
      </c>
      <c r="AA92" s="81">
        <f>'[2]当年'!I126</f>
        <v>1402</v>
      </c>
      <c r="AB92" s="79">
        <f>'[2]当年'!J126</f>
        <v>13828</v>
      </c>
      <c r="AC92" s="82">
        <f>'[2]当年'!K126</f>
        <v>8539</v>
      </c>
      <c r="AD92" s="80">
        <f>'[2]当年'!L126</f>
        <v>1624</v>
      </c>
      <c r="AE92" s="79">
        <f>'[2]当年'!M126</f>
        <v>2702</v>
      </c>
      <c r="AF92" s="80">
        <f>'[2]当年'!N126</f>
        <v>2661</v>
      </c>
      <c r="AG92" s="81">
        <f>'[2]当年'!O126</f>
        <v>3497</v>
      </c>
      <c r="AH92" s="81">
        <f>'[2]当年'!P126</f>
        <v>1229</v>
      </c>
      <c r="AI92" s="81">
        <f>'[2]当年'!Q126</f>
        <v>122</v>
      </c>
      <c r="AJ92" s="83">
        <f>'[2]当年'!R126</f>
        <v>0</v>
      </c>
      <c r="AK92"/>
      <c r="AL92" s="2"/>
    </row>
    <row r="93" spans="18:38" ht="14.25">
      <c r="R93" s="84"/>
      <c r="S93" s="75"/>
      <c r="T93" s="124"/>
      <c r="U93" s="217"/>
      <c r="V93" s="218"/>
      <c r="W93" s="77" t="s">
        <v>20</v>
      </c>
      <c r="X93" s="78">
        <f>'[2]当年'!F127</f>
        <v>15824919</v>
      </c>
      <c r="Y93" s="79">
        <f>'[2]当年'!G127</f>
        <v>7669799</v>
      </c>
      <c r="Z93" s="80">
        <f>'[2]当年'!H127</f>
        <v>1311337</v>
      </c>
      <c r="AA93" s="81">
        <f>'[2]当年'!I127</f>
        <v>1088460</v>
      </c>
      <c r="AB93" s="79">
        <f>'[2]当年'!J127</f>
        <v>4398289</v>
      </c>
      <c r="AC93" s="82">
        <f>'[2]当年'!K127</f>
        <v>1700612</v>
      </c>
      <c r="AD93" s="80">
        <f>'[2]当年'!L127</f>
        <v>1467937</v>
      </c>
      <c r="AE93" s="79">
        <f>'[2]当年'!M127</f>
        <v>882453</v>
      </c>
      <c r="AF93" s="80">
        <f>'[2]当年'!N127</f>
        <v>858663</v>
      </c>
      <c r="AG93" s="81">
        <f>'[2]当年'!O127</f>
        <v>1178373</v>
      </c>
      <c r="AH93" s="81">
        <f>'[2]当年'!P127</f>
        <v>562907</v>
      </c>
      <c r="AI93" s="81">
        <f>'[2]当年'!Q127</f>
        <v>44638</v>
      </c>
      <c r="AJ93" s="83">
        <f>'[2]当年'!R127</f>
        <v>0</v>
      </c>
      <c r="AK93"/>
      <c r="AL93" s="2"/>
    </row>
    <row r="94" spans="18:38" ht="14.25">
      <c r="R94" s="84"/>
      <c r="S94" s="75"/>
      <c r="T94" s="126"/>
      <c r="U94" s="219"/>
      <c r="V94" s="220"/>
      <c r="W94" s="91" t="s">
        <v>25</v>
      </c>
      <c r="X94" s="102">
        <f>'[2]前年比'!F127</f>
        <v>-0.5259462976635728</v>
      </c>
      <c r="Y94" s="93">
        <f>'[2]前年比'!G127</f>
        <v>-0.6151904997426676</v>
      </c>
      <c r="Z94" s="94">
        <f>'[2]前年比'!H127</f>
        <v>0.18788272423563845</v>
      </c>
      <c r="AA94" s="95">
        <f>'[2]前年比'!I127</f>
        <v>-0.2927379681437734</v>
      </c>
      <c r="AB94" s="93">
        <f>'[2]前年比'!J127</f>
        <v>-0.3473950711237733</v>
      </c>
      <c r="AC94" s="96">
        <f>'[2]前年比'!K127</f>
        <v>-0.16984598862610134</v>
      </c>
      <c r="AD94" s="94">
        <f>'[2]前年比'!L127</f>
        <v>0.1377768993473778</v>
      </c>
      <c r="AE94" s="93">
        <f>'[2]前年比'!M127</f>
        <v>0.39842164063799945</v>
      </c>
      <c r="AF94" s="94">
        <f>'[2]前年比'!N127</f>
        <v>0.4658430369028699</v>
      </c>
      <c r="AG94" s="95">
        <f>'[2]前年比'!O127</f>
        <v>-0.06339329004156968</v>
      </c>
      <c r="AH94" s="95">
        <f>'[2]前年比'!P127</f>
        <v>-0.8270448792831899</v>
      </c>
      <c r="AI94" s="95">
        <f>'[2]前年比'!Q127</f>
        <v>0.5755329662572357</v>
      </c>
      <c r="AJ94" s="97" t="str">
        <f>'[2]前年比'!R127</f>
        <v>-</v>
      </c>
      <c r="AK94"/>
      <c r="AL94" s="2"/>
    </row>
    <row r="95" spans="18:38" ht="14.25">
      <c r="R95" s="84"/>
      <c r="S95" s="75"/>
      <c r="T95" s="124" t="s">
        <v>50</v>
      </c>
      <c r="U95" s="217">
        <v>8517.62</v>
      </c>
      <c r="V95" s="218" t="s">
        <v>24</v>
      </c>
      <c r="W95" s="77" t="s">
        <v>23</v>
      </c>
      <c r="X95" s="78">
        <f>'[2]当年'!F128</f>
        <v>89213431</v>
      </c>
      <c r="Y95" s="79">
        <f>'[2]当年'!G128</f>
        <v>85244473</v>
      </c>
      <c r="Z95" s="80">
        <f>'[2]当年'!H128</f>
        <v>38040004</v>
      </c>
      <c r="AA95" s="81">
        <f>'[2]当年'!I128</f>
        <v>33920</v>
      </c>
      <c r="AB95" s="79">
        <f>'[2]当年'!J128</f>
        <v>1704309</v>
      </c>
      <c r="AC95" s="82">
        <f>'[2]当年'!K128</f>
        <v>1644097</v>
      </c>
      <c r="AD95" s="80">
        <f>'[2]当年'!L128</f>
        <v>36406</v>
      </c>
      <c r="AE95" s="79">
        <f>'[2]当年'!M128</f>
        <v>2056118</v>
      </c>
      <c r="AF95" s="80">
        <f>'[2]当年'!N128</f>
        <v>1908780</v>
      </c>
      <c r="AG95" s="81">
        <f>'[2]当年'!O128</f>
        <v>117904</v>
      </c>
      <c r="AH95" s="81">
        <f>'[2]当年'!P128</f>
        <v>19107</v>
      </c>
      <c r="AI95" s="81">
        <f>'[2]当年'!Q128</f>
        <v>37600</v>
      </c>
      <c r="AJ95" s="83">
        <f>'[2]当年'!R128</f>
        <v>0</v>
      </c>
      <c r="AK95"/>
      <c r="AL95" s="2"/>
    </row>
    <row r="96" spans="18:38" ht="14.25">
      <c r="R96" s="84"/>
      <c r="S96" s="75"/>
      <c r="T96" s="124"/>
      <c r="U96" s="217"/>
      <c r="V96" s="218"/>
      <c r="W96" s="77" t="s">
        <v>20</v>
      </c>
      <c r="X96" s="78">
        <f>'[2]当年'!F129</f>
        <v>129819262</v>
      </c>
      <c r="Y96" s="79">
        <f>'[2]当年'!G129</f>
        <v>82150292</v>
      </c>
      <c r="Z96" s="80">
        <f>'[2]当年'!H129</f>
        <v>35954454</v>
      </c>
      <c r="AA96" s="81">
        <f>'[2]当年'!I129</f>
        <v>909187</v>
      </c>
      <c r="AB96" s="79">
        <f>'[2]当年'!J129</f>
        <v>18045289</v>
      </c>
      <c r="AC96" s="82">
        <f>'[2]当年'!K129</f>
        <v>15234261</v>
      </c>
      <c r="AD96" s="80">
        <f>'[2]当年'!L129</f>
        <v>1601210</v>
      </c>
      <c r="AE96" s="79">
        <f>'[2]当年'!M129</f>
        <v>24366284</v>
      </c>
      <c r="AF96" s="80">
        <f>'[2]当年'!N129</f>
        <v>22648729</v>
      </c>
      <c r="AG96" s="81">
        <f>'[2]当年'!O129</f>
        <v>2151774</v>
      </c>
      <c r="AH96" s="81">
        <f>'[2]当年'!P129</f>
        <v>1601822</v>
      </c>
      <c r="AI96" s="81">
        <f>'[2]当年'!Q129</f>
        <v>594614</v>
      </c>
      <c r="AJ96" s="83">
        <f>'[2]当年'!R129</f>
        <v>0</v>
      </c>
      <c r="AK96"/>
      <c r="AL96" s="2"/>
    </row>
    <row r="97" spans="18:38" ht="14.25">
      <c r="R97" s="84"/>
      <c r="S97" s="75"/>
      <c r="T97" s="126"/>
      <c r="U97" s="219"/>
      <c r="V97" s="220"/>
      <c r="W97" s="91" t="s">
        <v>25</v>
      </c>
      <c r="X97" s="102">
        <f>'[2]前年比'!F129</f>
        <v>-0.007455411619036734</v>
      </c>
      <c r="Y97" s="93">
        <f>'[2]前年比'!G129</f>
        <v>0.017191440035712935</v>
      </c>
      <c r="Z97" s="94">
        <f>'[2]前年比'!H129</f>
        <v>-0.01683704770672767</v>
      </c>
      <c r="AA97" s="95">
        <f>'[2]前年比'!I129</f>
        <v>-0.8116298868002085</v>
      </c>
      <c r="AB97" s="93">
        <f>'[2]前年比'!J129</f>
        <v>-0.10259406088407663</v>
      </c>
      <c r="AC97" s="96">
        <f>'[2]前年比'!K129</f>
        <v>-0.07082306319880727</v>
      </c>
      <c r="AD97" s="94">
        <f>'[2]前年比'!L129</f>
        <v>-0.07636176950720763</v>
      </c>
      <c r="AE97" s="93">
        <f>'[2]前年比'!M129</f>
        <v>0.29941068044895536</v>
      </c>
      <c r="AF97" s="94">
        <f>'[2]前年比'!N129</f>
        <v>0.2538883238231777</v>
      </c>
      <c r="AG97" s="95">
        <f>'[2]前年比'!O129</f>
        <v>-0.47733758114020386</v>
      </c>
      <c r="AH97" s="95">
        <f>'[2]前年比'!P129</f>
        <v>0.0332202384023943</v>
      </c>
      <c r="AI97" s="95">
        <f>'[2]前年比'!Q129</f>
        <v>-0.1237210179687489</v>
      </c>
      <c r="AJ97" s="97" t="str">
        <f>'[2]前年比'!R129</f>
        <v>-</v>
      </c>
      <c r="AK97"/>
      <c r="AL97" s="2"/>
    </row>
    <row r="98" spans="18:38" ht="14.25">
      <c r="R98" s="84"/>
      <c r="S98" s="75"/>
      <c r="T98" s="124" t="s">
        <v>51</v>
      </c>
      <c r="U98" s="217">
        <v>8517.69</v>
      </c>
      <c r="V98" s="222">
        <v>0</v>
      </c>
      <c r="W98" s="77" t="s">
        <v>23</v>
      </c>
      <c r="X98" s="78">
        <f>'[2]当年'!F130</f>
        <v>493603</v>
      </c>
      <c r="Y98" s="79">
        <f>'[2]当年'!G130</f>
        <v>374138</v>
      </c>
      <c r="Z98" s="80">
        <f>'[2]当年'!H130</f>
        <v>55103</v>
      </c>
      <c r="AA98" s="81">
        <f>'[2]当年'!I130</f>
        <v>17366</v>
      </c>
      <c r="AB98" s="79">
        <f>'[2]当年'!J130</f>
        <v>36285</v>
      </c>
      <c r="AC98" s="82">
        <f>'[2]当年'!K130</f>
        <v>35486</v>
      </c>
      <c r="AD98" s="80">
        <f>'[2]当年'!L130</f>
        <v>713</v>
      </c>
      <c r="AE98" s="79">
        <f>'[2]当年'!M130</f>
        <v>49461</v>
      </c>
      <c r="AF98" s="80">
        <f>'[2]当年'!N130</f>
        <v>48195</v>
      </c>
      <c r="AG98" s="81">
        <f>'[2]当年'!O130</f>
        <v>1372</v>
      </c>
      <c r="AH98" s="81">
        <f>'[2]当年'!P130</f>
        <v>8545</v>
      </c>
      <c r="AI98" s="81">
        <f>'[2]当年'!Q130</f>
        <v>6436</v>
      </c>
      <c r="AJ98" s="83">
        <f>'[2]当年'!R130</f>
        <v>0</v>
      </c>
      <c r="AK98"/>
      <c r="AL98" s="2"/>
    </row>
    <row r="99" spans="18:38" ht="14.25">
      <c r="R99" s="84"/>
      <c r="S99" s="75"/>
      <c r="T99" s="109"/>
      <c r="U99" s="217"/>
      <c r="V99" s="218"/>
      <c r="W99" s="77" t="s">
        <v>20</v>
      </c>
      <c r="X99" s="78">
        <f>'[2]当年'!F131</f>
        <v>5188966</v>
      </c>
      <c r="Y99" s="79">
        <f>'[2]当年'!G131</f>
        <v>2431138</v>
      </c>
      <c r="Z99" s="80">
        <f>'[2]当年'!H131</f>
        <v>292723</v>
      </c>
      <c r="AA99" s="81">
        <f>'[2]当年'!I131</f>
        <v>160977</v>
      </c>
      <c r="AB99" s="79">
        <f>'[2]当年'!J131</f>
        <v>1077974</v>
      </c>
      <c r="AC99" s="82">
        <f>'[2]当年'!K131</f>
        <v>1062339</v>
      </c>
      <c r="AD99" s="80">
        <f>'[2]当年'!L131</f>
        <v>10085</v>
      </c>
      <c r="AE99" s="79">
        <f>'[2]当年'!M131</f>
        <v>1161081</v>
      </c>
      <c r="AF99" s="80">
        <f>'[2]当年'!N131</f>
        <v>1109401</v>
      </c>
      <c r="AG99" s="81">
        <f>'[2]当年'!O131</f>
        <v>53225</v>
      </c>
      <c r="AH99" s="81">
        <f>'[2]当年'!P131</f>
        <v>132883</v>
      </c>
      <c r="AI99" s="81">
        <f>'[2]当年'!Q131</f>
        <v>171688</v>
      </c>
      <c r="AJ99" s="83">
        <f>'[2]当年'!R131</f>
        <v>0</v>
      </c>
      <c r="AK99"/>
      <c r="AL99" s="2"/>
    </row>
    <row r="100" spans="18:38" ht="14.25">
      <c r="R100" s="84"/>
      <c r="S100" s="75"/>
      <c r="T100" s="226"/>
      <c r="U100" s="219"/>
      <c r="V100" s="220"/>
      <c r="W100" s="91" t="s">
        <v>25</v>
      </c>
      <c r="X100" s="102">
        <f>'[2]前年比'!F131</f>
        <v>0.21537903725609686</v>
      </c>
      <c r="Y100" s="93">
        <f>'[2]前年比'!G131</f>
        <v>-0.06823569271076668</v>
      </c>
      <c r="Z100" s="94">
        <f>'[2]前年比'!H131</f>
        <v>-0.604668248589707</v>
      </c>
      <c r="AA100" s="95">
        <f>'[2]前年比'!I131</f>
        <v>1.8101073579471065</v>
      </c>
      <c r="AB100" s="93">
        <f>'[2]前年比'!J131</f>
        <v>0.42316756155876245</v>
      </c>
      <c r="AC100" s="96">
        <f>'[2]前年比'!K131</f>
        <v>0.4077147835766013</v>
      </c>
      <c r="AD100" s="94" t="str">
        <f>'[2]前年比'!L131</f>
        <v>-</v>
      </c>
      <c r="AE100" s="93">
        <f>'[2]前年比'!M131</f>
        <v>0.891482731038842</v>
      </c>
      <c r="AF100" s="94">
        <f>'[2]前年比'!N131</f>
        <v>0.8772384618638691</v>
      </c>
      <c r="AG100" s="95">
        <f>'[2]前年比'!O131</f>
        <v>4.54253878996147</v>
      </c>
      <c r="AH100" s="95">
        <f>'[2]前年比'!P131</f>
        <v>0.19718728602832525</v>
      </c>
      <c r="AI100" s="95">
        <f>'[2]前年比'!Q131</f>
        <v>0.5458056848568882</v>
      </c>
      <c r="AJ100" s="97" t="str">
        <f>'[2]前年比'!R131</f>
        <v>-</v>
      </c>
      <c r="AK100"/>
      <c r="AL100" s="2"/>
    </row>
    <row r="101" spans="18:38" ht="14.25">
      <c r="R101" s="67"/>
      <c r="S101" s="227" t="s">
        <v>28</v>
      </c>
      <c r="T101" s="51"/>
      <c r="U101" s="224">
        <v>8517.7</v>
      </c>
      <c r="V101" s="218" t="s">
        <v>24</v>
      </c>
      <c r="W101" s="77"/>
      <c r="X101" s="162"/>
      <c r="Y101" s="163"/>
      <c r="Z101" s="164"/>
      <c r="AA101" s="165"/>
      <c r="AB101" s="163"/>
      <c r="AC101" s="166"/>
      <c r="AD101" s="164"/>
      <c r="AE101" s="163"/>
      <c r="AF101" s="164"/>
      <c r="AG101" s="165"/>
      <c r="AH101" s="165"/>
      <c r="AI101" s="165"/>
      <c r="AJ101" s="66"/>
      <c r="AK101"/>
      <c r="AL101" s="2"/>
    </row>
    <row r="102" spans="18:38" ht="14.25">
      <c r="R102" s="67"/>
      <c r="S102" s="167"/>
      <c r="T102" s="75"/>
      <c r="U102" s="217"/>
      <c r="V102" s="218"/>
      <c r="W102" s="77" t="s">
        <v>20</v>
      </c>
      <c r="X102" s="168">
        <f>'[2]当年'!F133</f>
        <v>239916054</v>
      </c>
      <c r="Y102" s="169">
        <f>'[2]当年'!G133</f>
        <v>170469914</v>
      </c>
      <c r="Z102" s="170">
        <f>'[2]当年'!H133</f>
        <v>76904548</v>
      </c>
      <c r="AA102" s="171">
        <f>'[2]当年'!I133</f>
        <v>463610</v>
      </c>
      <c r="AB102" s="169">
        <f>'[2]当年'!J133</f>
        <v>14244609</v>
      </c>
      <c r="AC102" s="172">
        <f>'[2]当年'!K133</f>
        <v>12488709</v>
      </c>
      <c r="AD102" s="170">
        <f>'[2]当年'!L133</f>
        <v>1568998</v>
      </c>
      <c r="AE102" s="169">
        <f>'[2]当年'!M133</f>
        <v>49504177</v>
      </c>
      <c r="AF102" s="170">
        <f>'[2]当年'!N133</f>
        <v>49212020</v>
      </c>
      <c r="AG102" s="171">
        <f>'[2]当年'!O133</f>
        <v>3786301</v>
      </c>
      <c r="AH102" s="171">
        <f>'[2]当年'!P133</f>
        <v>1010049</v>
      </c>
      <c r="AI102" s="171">
        <f>'[2]当年'!Q133</f>
        <v>437394</v>
      </c>
      <c r="AJ102" s="173">
        <f>'[2]当年'!R133</f>
        <v>0</v>
      </c>
      <c r="AK102"/>
      <c r="AL102" s="2"/>
    </row>
    <row r="103" spans="18:38" ht="15" thickBot="1">
      <c r="R103" s="174"/>
      <c r="S103" s="175"/>
      <c r="T103" s="135"/>
      <c r="U103" s="228"/>
      <c r="V103" s="229"/>
      <c r="W103" s="176" t="s">
        <v>25</v>
      </c>
      <c r="X103" s="177">
        <f>'[2]前年比'!F133</f>
        <v>-0.2404151564173873</v>
      </c>
      <c r="Y103" s="178">
        <f>'[2]前年比'!G133</f>
        <v>-0.3281692391685216</v>
      </c>
      <c r="Z103" s="178">
        <f>'[2]前年比'!H133</f>
        <v>-0.21316544975422336</v>
      </c>
      <c r="AA103" s="178">
        <f>'[2]前年比'!I133</f>
        <v>-0.6809925623877976</v>
      </c>
      <c r="AB103" s="178">
        <f>'[2]前年比'!J133</f>
        <v>-0.1518702919545618</v>
      </c>
      <c r="AC103" s="178">
        <f>'[2]前年比'!K133</f>
        <v>-0.1406744386902442</v>
      </c>
      <c r="AD103" s="178">
        <f>'[2]前年比'!L133</f>
        <v>-0.23108649234344458</v>
      </c>
      <c r="AE103" s="178">
        <f>'[2]前年比'!M133</f>
        <v>0.2664554840595872</v>
      </c>
      <c r="AF103" s="178">
        <f>'[2]前年比'!N133</f>
        <v>0.26410016831287053</v>
      </c>
      <c r="AG103" s="178">
        <f>'[2]前年比'!O133</f>
        <v>0.19659588265949313</v>
      </c>
      <c r="AH103" s="178">
        <f>'[2]前年比'!P133</f>
        <v>-0.020369506455063857</v>
      </c>
      <c r="AI103" s="178">
        <f>'[2]前年比'!Q133</f>
        <v>-0.2452699309966404</v>
      </c>
      <c r="AJ103" s="179" t="str">
        <f>'[2]前年比'!R133</f>
        <v>-</v>
      </c>
      <c r="AK103"/>
      <c r="AL103" s="2"/>
    </row>
    <row r="104" spans="24:38" ht="14.25"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1" t="s">
        <v>39</v>
      </c>
      <c r="AK104"/>
      <c r="AL104" s="2"/>
    </row>
    <row r="105" spans="18:38" ht="14.25" hidden="1">
      <c r="R105" s="182"/>
      <c r="S105" s="1"/>
      <c r="T105" s="1"/>
      <c r="U105" s="1"/>
      <c r="V105" s="1"/>
      <c r="W105" s="1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  <c r="AK105"/>
      <c r="AL105" s="2"/>
    </row>
    <row r="106" spans="18:38" ht="14.25" hidden="1">
      <c r="R106" s="184"/>
      <c r="S106" s="185"/>
      <c r="T106" s="185"/>
      <c r="U106" s="150"/>
      <c r="V106" s="59"/>
      <c r="W106" s="25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/>
      <c r="AL106" s="2"/>
    </row>
    <row r="107" spans="18:38" ht="14.25" hidden="1">
      <c r="R107" s="184"/>
      <c r="S107" s="75"/>
      <c r="T107" s="149"/>
      <c r="U107" s="150"/>
      <c r="V107" s="59"/>
      <c r="W107" s="25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/>
      <c r="AL107" s="2"/>
    </row>
    <row r="108" spans="18:38" ht="14.25" hidden="1">
      <c r="R108" s="184"/>
      <c r="S108" s="75"/>
      <c r="T108" s="149"/>
      <c r="U108" s="150"/>
      <c r="V108" s="59"/>
      <c r="W108" s="25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/>
      <c r="AL108" s="2"/>
    </row>
    <row r="109" spans="18:38" ht="14.25" hidden="1">
      <c r="R109" s="184"/>
      <c r="S109" s="189"/>
      <c r="T109" s="190"/>
      <c r="U109" s="150"/>
      <c r="V109" s="110"/>
      <c r="W109" s="25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/>
      <c r="AL109" s="2"/>
    </row>
    <row r="110" spans="18:38" ht="14.25" hidden="1">
      <c r="R110" s="184"/>
      <c r="S110" s="75"/>
      <c r="T110" s="149"/>
      <c r="U110" s="150"/>
      <c r="V110" s="110"/>
      <c r="W110" s="25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6"/>
      <c r="AH110" s="186"/>
      <c r="AI110" s="186"/>
      <c r="AJ110" s="186"/>
      <c r="AK110"/>
      <c r="AL110" s="2"/>
    </row>
    <row r="111" spans="18:38" ht="14.25" hidden="1">
      <c r="R111" s="184"/>
      <c r="S111" s="75"/>
      <c r="T111" s="149"/>
      <c r="U111" s="150"/>
      <c r="V111" s="110"/>
      <c r="W111" s="25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/>
      <c r="AL111" s="2"/>
    </row>
    <row r="112" spans="18:38" ht="14.25" hidden="1">
      <c r="R112" s="184"/>
      <c r="S112" s="189"/>
      <c r="T112" s="190"/>
      <c r="U112" s="150"/>
      <c r="V112" s="110"/>
      <c r="W112" s="25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6"/>
      <c r="AK112"/>
      <c r="AL112" s="2"/>
    </row>
    <row r="113" spans="18:38" ht="14.25" hidden="1">
      <c r="R113" s="184"/>
      <c r="S113" s="190"/>
      <c r="T113" s="190"/>
      <c r="U113" s="150"/>
      <c r="V113" s="110"/>
      <c r="W113" s="25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/>
      <c r="AL113" s="2"/>
    </row>
    <row r="114" spans="18:38" ht="14.25" hidden="1">
      <c r="R114" s="184"/>
      <c r="S114" s="190"/>
      <c r="T114" s="190"/>
      <c r="U114" s="150"/>
      <c r="V114" s="110"/>
      <c r="W114" s="25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/>
      <c r="AL114" s="2"/>
    </row>
    <row r="115" spans="18:38" ht="14.25" hidden="1">
      <c r="R115" s="184"/>
      <c r="S115" s="190"/>
      <c r="T115" s="190"/>
      <c r="U115" s="150"/>
      <c r="V115" s="110"/>
      <c r="W115" s="25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/>
      <c r="AL115" s="2"/>
    </row>
    <row r="116" spans="18:38" ht="14.25" hidden="1">
      <c r="R116" s="184"/>
      <c r="S116" s="75"/>
      <c r="T116" s="141"/>
      <c r="U116" s="150"/>
      <c r="V116" s="59"/>
      <c r="W116" s="25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/>
      <c r="AL116" s="2"/>
    </row>
    <row r="117" spans="18:38" ht="14.25" hidden="1">
      <c r="R117" s="230"/>
      <c r="S117" s="75"/>
      <c r="T117" s="141"/>
      <c r="U117" s="150"/>
      <c r="V117" s="59"/>
      <c r="W117" s="25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/>
      <c r="AL117" s="2"/>
    </row>
    <row r="118" spans="24:38" ht="14.25" hidden="1"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3"/>
      <c r="AI118" s="193"/>
      <c r="AJ118" s="181"/>
      <c r="AK118"/>
      <c r="AL118" s="2"/>
    </row>
    <row r="119" spans="24:38" ht="14.25" hidden="1"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3"/>
      <c r="AK119"/>
      <c r="AL119" s="2"/>
    </row>
    <row r="120" spans="24:38" ht="14.25" hidden="1"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3"/>
      <c r="AK120"/>
      <c r="AL120" s="2"/>
    </row>
    <row r="121" spans="18:38" ht="14.25">
      <c r="R121" s="192" t="str">
        <f>"３．地域別（１月～"&amp;WIDECHAR(MONTH($AL$6))&amp;"月）"</f>
        <v>３．地域別（１月～２月）</v>
      </c>
      <c r="S121" s="10"/>
      <c r="T121" s="10"/>
      <c r="U121" s="10"/>
      <c r="V121" s="10"/>
      <c r="W121" s="10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5"/>
      <c r="AK121"/>
      <c r="AL121" s="2"/>
    </row>
    <row r="122" spans="18:38" ht="15" thickBot="1">
      <c r="R122" s="10"/>
      <c r="S122" s="13"/>
      <c r="T122" s="13"/>
      <c r="U122" s="13"/>
      <c r="V122" s="13"/>
      <c r="W122" s="13"/>
      <c r="X122" s="196"/>
      <c r="Y122" s="194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8" t="s">
        <v>1</v>
      </c>
      <c r="AK122"/>
      <c r="AL122" s="2"/>
    </row>
    <row r="123" spans="18:38" ht="14.25">
      <c r="R123" s="18"/>
      <c r="S123" s="19"/>
      <c r="T123" s="19"/>
      <c r="U123" s="20" t="s">
        <v>41</v>
      </c>
      <c r="V123" s="19"/>
      <c r="W123" s="26"/>
      <c r="X123" s="200" t="s">
        <v>4</v>
      </c>
      <c r="Y123" s="201" t="s">
        <v>5</v>
      </c>
      <c r="Z123" s="202"/>
      <c r="AA123" s="203" t="s">
        <v>6</v>
      </c>
      <c r="AB123" s="202" t="s">
        <v>7</v>
      </c>
      <c r="AC123" s="202"/>
      <c r="AD123" s="202"/>
      <c r="AE123" s="201" t="s">
        <v>8</v>
      </c>
      <c r="AF123" s="204"/>
      <c r="AG123" s="202" t="s">
        <v>9</v>
      </c>
      <c r="AH123" s="203" t="s">
        <v>10</v>
      </c>
      <c r="AI123" s="202" t="s">
        <v>11</v>
      </c>
      <c r="AJ123" s="205" t="s">
        <v>42</v>
      </c>
      <c r="AK123"/>
      <c r="AL123" s="2"/>
    </row>
    <row r="124" spans="18:38" ht="14.25">
      <c r="R124" s="32" t="s">
        <v>12</v>
      </c>
      <c r="S124" s="33"/>
      <c r="T124" s="33"/>
      <c r="U124" s="206" t="s">
        <v>13</v>
      </c>
      <c r="V124" s="33"/>
      <c r="W124" s="43"/>
      <c r="X124" s="208"/>
      <c r="Y124" s="209"/>
      <c r="Z124" s="210" t="s">
        <v>15</v>
      </c>
      <c r="AA124" s="211"/>
      <c r="AB124" s="231"/>
      <c r="AC124" s="212" t="s">
        <v>16</v>
      </c>
      <c r="AD124" s="210" t="s">
        <v>17</v>
      </c>
      <c r="AE124" s="209"/>
      <c r="AF124" s="210" t="s">
        <v>18</v>
      </c>
      <c r="AG124" s="213"/>
      <c r="AH124" s="211"/>
      <c r="AI124" s="213"/>
      <c r="AJ124" s="214"/>
      <c r="AK124"/>
      <c r="AL124" s="2"/>
    </row>
    <row r="125" spans="18:38" ht="14.25">
      <c r="R125" s="50" t="s">
        <v>19</v>
      </c>
      <c r="S125" s="51"/>
      <c r="T125" s="232"/>
      <c r="U125" s="52"/>
      <c r="V125" s="59"/>
      <c r="W125" s="233"/>
      <c r="X125" s="61"/>
      <c r="Y125" s="62"/>
      <c r="Z125" s="63"/>
      <c r="AA125" s="64"/>
      <c r="AB125" s="62"/>
      <c r="AC125" s="65"/>
      <c r="AD125" s="63"/>
      <c r="AE125" s="62"/>
      <c r="AF125" s="63"/>
      <c r="AG125" s="64"/>
      <c r="AH125" s="64"/>
      <c r="AI125" s="64"/>
      <c r="AJ125" s="66"/>
      <c r="AK125"/>
      <c r="AL125" s="2"/>
    </row>
    <row r="126" spans="18:38" ht="14.25">
      <c r="R126" s="67"/>
      <c r="S126" s="75"/>
      <c r="T126" s="234"/>
      <c r="U126" s="76"/>
      <c r="V126" s="59"/>
      <c r="W126" s="77" t="s">
        <v>20</v>
      </c>
      <c r="X126" s="78">
        <f aca="true" t="shared" si="13" ref="X126:AJ126">SUM(X129,X147,X159)</f>
        <v>58469218</v>
      </c>
      <c r="Y126" s="79">
        <f t="shared" si="13"/>
        <v>35990289</v>
      </c>
      <c r="Z126" s="80">
        <f t="shared" si="13"/>
        <v>17274801</v>
      </c>
      <c r="AA126" s="81">
        <f t="shared" si="13"/>
        <v>706124</v>
      </c>
      <c r="AB126" s="79">
        <f t="shared" si="13"/>
        <v>5481012</v>
      </c>
      <c r="AC126" s="82">
        <f t="shared" si="13"/>
        <v>4046069</v>
      </c>
      <c r="AD126" s="80">
        <f t="shared" si="13"/>
        <v>661408</v>
      </c>
      <c r="AE126" s="79">
        <f t="shared" si="13"/>
        <v>14457144</v>
      </c>
      <c r="AF126" s="80">
        <f t="shared" si="13"/>
        <v>13877992</v>
      </c>
      <c r="AG126" s="81">
        <f t="shared" si="13"/>
        <v>1123078</v>
      </c>
      <c r="AH126" s="81">
        <f t="shared" si="13"/>
        <v>478166</v>
      </c>
      <c r="AI126" s="81">
        <f t="shared" si="13"/>
        <v>233405</v>
      </c>
      <c r="AJ126" s="83">
        <f t="shared" si="13"/>
        <v>0</v>
      </c>
      <c r="AK126"/>
      <c r="AL126" s="2"/>
    </row>
    <row r="127" spans="18:38" ht="14.25">
      <c r="R127" s="67"/>
      <c r="S127" s="68"/>
      <c r="T127" s="130"/>
      <c r="U127" s="69"/>
      <c r="V127" s="70"/>
      <c r="W127" s="91" t="s">
        <v>25</v>
      </c>
      <c r="X127" s="92">
        <f>'[2]前年比'!F86</f>
        <v>-0.16438990000127196</v>
      </c>
      <c r="Y127" s="93">
        <f>'[2]前年比'!G86</f>
        <v>-0.24887913485428903</v>
      </c>
      <c r="Z127" s="94">
        <f>'[2]前年比'!H86</f>
        <v>0.14768440129116156</v>
      </c>
      <c r="AA127" s="95">
        <f>'[2]前年比'!I86</f>
        <v>-0.3714022212489273</v>
      </c>
      <c r="AB127" s="93">
        <f>'[2]前年比'!J86</f>
        <v>-0.19757583814052337</v>
      </c>
      <c r="AC127" s="96">
        <f>'[2]前年比'!K86</f>
        <v>-0.25390976150044564</v>
      </c>
      <c r="AD127" s="94">
        <f>'[2]前年比'!L86</f>
        <v>-0.26622815435426306</v>
      </c>
      <c r="AE127" s="93">
        <f>'[2]前年比'!M86</f>
        <v>0.20551605028945596</v>
      </c>
      <c r="AF127" s="94">
        <f>'[2]前年比'!N86</f>
        <v>0.17270395199262611</v>
      </c>
      <c r="AG127" s="95">
        <f>'[2]前年比'!O86</f>
        <v>-0.11818070465266739</v>
      </c>
      <c r="AH127" s="95">
        <f>'[2]前年比'!P86</f>
        <v>-0.008867350407508412</v>
      </c>
      <c r="AI127" s="95">
        <f>'[2]前年比'!Q86</f>
        <v>-0.3406973656706721</v>
      </c>
      <c r="AJ127" s="97" t="str">
        <f>'[2]前年比'!R86</f>
        <v>-</v>
      </c>
      <c r="AK127"/>
      <c r="AL127" s="2"/>
    </row>
    <row r="128" spans="18:38" ht="14.25">
      <c r="R128" s="84"/>
      <c r="S128" s="85" t="s">
        <v>38</v>
      </c>
      <c r="T128" s="235"/>
      <c r="U128" s="76"/>
      <c r="V128" s="59"/>
      <c r="W128" s="77" t="s">
        <v>23</v>
      </c>
      <c r="X128" s="78">
        <f aca="true" t="shared" si="14" ref="X128:AJ128">SUM(X131,X134,X137,X140,X143)</f>
        <v>109851</v>
      </c>
      <c r="Y128" s="79">
        <f t="shared" si="14"/>
        <v>43850</v>
      </c>
      <c r="Z128" s="80">
        <f t="shared" si="14"/>
        <v>1618</v>
      </c>
      <c r="AA128" s="81">
        <f t="shared" si="14"/>
        <v>49981</v>
      </c>
      <c r="AB128" s="79">
        <f t="shared" si="14"/>
        <v>6122</v>
      </c>
      <c r="AC128" s="82">
        <f t="shared" si="14"/>
        <v>6089</v>
      </c>
      <c r="AD128" s="80">
        <f t="shared" si="14"/>
        <v>19</v>
      </c>
      <c r="AE128" s="79">
        <f t="shared" si="14"/>
        <v>4775</v>
      </c>
      <c r="AF128" s="80">
        <f t="shared" si="14"/>
        <v>4440</v>
      </c>
      <c r="AG128" s="81">
        <f t="shared" si="14"/>
        <v>602</v>
      </c>
      <c r="AH128" s="81">
        <f t="shared" si="14"/>
        <v>72</v>
      </c>
      <c r="AI128" s="81">
        <f t="shared" si="14"/>
        <v>4449</v>
      </c>
      <c r="AJ128" s="83">
        <f t="shared" si="14"/>
        <v>0</v>
      </c>
      <c r="AK128"/>
      <c r="AL128" s="2"/>
    </row>
    <row r="129" spans="18:38" ht="14.25">
      <c r="R129" s="84"/>
      <c r="S129" s="75"/>
      <c r="T129" s="234"/>
      <c r="U129" s="76"/>
      <c r="V129" s="59"/>
      <c r="W129" s="77" t="s">
        <v>20</v>
      </c>
      <c r="X129" s="78">
        <f aca="true" t="shared" si="15" ref="X129:AJ129">SUM(X132,X135,X138,X141,X144)</f>
        <v>1193058</v>
      </c>
      <c r="Y129" s="79">
        <f t="shared" si="15"/>
        <v>397714</v>
      </c>
      <c r="Z129" s="80">
        <f t="shared" si="15"/>
        <v>42302</v>
      </c>
      <c r="AA129" s="81">
        <f t="shared" si="15"/>
        <v>312806</v>
      </c>
      <c r="AB129" s="79">
        <f t="shared" si="15"/>
        <v>107219</v>
      </c>
      <c r="AC129" s="82">
        <f t="shared" si="15"/>
        <v>105724</v>
      </c>
      <c r="AD129" s="80">
        <f t="shared" si="15"/>
        <v>591</v>
      </c>
      <c r="AE129" s="79">
        <f t="shared" si="15"/>
        <v>233434</v>
      </c>
      <c r="AF129" s="80">
        <f t="shared" si="15"/>
        <v>226615</v>
      </c>
      <c r="AG129" s="81">
        <f t="shared" si="15"/>
        <v>60610</v>
      </c>
      <c r="AH129" s="81">
        <f t="shared" si="15"/>
        <v>4137</v>
      </c>
      <c r="AI129" s="81">
        <f t="shared" si="15"/>
        <v>77138</v>
      </c>
      <c r="AJ129" s="83">
        <f t="shared" si="15"/>
        <v>0</v>
      </c>
      <c r="AK129"/>
      <c r="AL129" s="2"/>
    </row>
    <row r="130" spans="18:38" ht="14.25">
      <c r="R130" s="84"/>
      <c r="S130" s="75"/>
      <c r="T130" s="130"/>
      <c r="U130" s="69"/>
      <c r="V130" s="70"/>
      <c r="W130" s="91" t="s">
        <v>25</v>
      </c>
      <c r="X130" s="102">
        <f>'[2]前年比'!F88</f>
        <v>-0.3581109472541343</v>
      </c>
      <c r="Y130" s="93">
        <f>'[2]前年比'!G88</f>
        <v>-0.4499076757100672</v>
      </c>
      <c r="Z130" s="94">
        <f>'[2]前年比'!H88</f>
        <v>-0.10634612134527632</v>
      </c>
      <c r="AA130" s="95">
        <f>'[2]前年比'!I88</f>
        <v>-0.10543790662758279</v>
      </c>
      <c r="AB130" s="93">
        <f>'[2]前年比'!J88</f>
        <v>-0.3977915447391922</v>
      </c>
      <c r="AC130" s="96">
        <f>'[2]前年比'!K88</f>
        <v>-0.3937496416078904</v>
      </c>
      <c r="AD130" s="94">
        <f>'[2]前年比'!L88</f>
        <v>-0.7719907407407407</v>
      </c>
      <c r="AE130" s="93">
        <f>'[2]前年比'!M88</f>
        <v>-0.5724573710141212</v>
      </c>
      <c r="AF130" s="94">
        <f>'[2]前年比'!N88</f>
        <v>-0.5783357832647973</v>
      </c>
      <c r="AG130" s="95">
        <f>'[2]前年比'!O88</f>
        <v>1.5144160962455921</v>
      </c>
      <c r="AH130" s="95">
        <f>'[2]前年比'!P88</f>
        <v>-0.624421243758511</v>
      </c>
      <c r="AI130" s="95">
        <f>'[2]前年比'!Q88</f>
        <v>1.8735657875130385</v>
      </c>
      <c r="AJ130" s="97" t="str">
        <f>'[2]前年比'!R88</f>
        <v>-</v>
      </c>
      <c r="AK130"/>
      <c r="AL130" s="2"/>
    </row>
    <row r="131" spans="18:38" ht="14.25">
      <c r="R131" s="84"/>
      <c r="S131" s="234"/>
      <c r="T131" s="106" t="s">
        <v>44</v>
      </c>
      <c r="U131" s="236">
        <v>8517.12</v>
      </c>
      <c r="V131" s="59" t="s">
        <v>24</v>
      </c>
      <c r="W131" s="77" t="s">
        <v>23</v>
      </c>
      <c r="X131" s="78">
        <f>'[2]当年'!F59</f>
        <v>13167</v>
      </c>
      <c r="Y131" s="79">
        <f>'[2]当年'!G59</f>
        <v>9425</v>
      </c>
      <c r="Z131" s="80">
        <f>'[2]当年'!H59</f>
        <v>214</v>
      </c>
      <c r="AA131" s="81">
        <f>'[2]当年'!I59</f>
        <v>0</v>
      </c>
      <c r="AB131" s="79">
        <f>'[2]当年'!J59</f>
        <v>2512</v>
      </c>
      <c r="AC131" s="82">
        <f>'[2]当年'!K59</f>
        <v>2512</v>
      </c>
      <c r="AD131" s="80">
        <f>'[2]当年'!L59</f>
        <v>0</v>
      </c>
      <c r="AE131" s="79">
        <f>'[2]当年'!M59</f>
        <v>1220</v>
      </c>
      <c r="AF131" s="80">
        <f>'[2]当年'!N59</f>
        <v>1090</v>
      </c>
      <c r="AG131" s="81">
        <f>'[2]当年'!O59</f>
        <v>7</v>
      </c>
      <c r="AH131" s="81">
        <f>'[2]当年'!P59</f>
        <v>2</v>
      </c>
      <c r="AI131" s="81">
        <f>'[2]当年'!Q59</f>
        <v>1</v>
      </c>
      <c r="AJ131" s="83">
        <f>'[2]当年'!R59</f>
        <v>0</v>
      </c>
      <c r="AK131"/>
      <c r="AL131" s="2"/>
    </row>
    <row r="132" spans="18:38" ht="14.25">
      <c r="R132" s="84"/>
      <c r="S132" s="234"/>
      <c r="T132" s="109"/>
      <c r="U132" s="237"/>
      <c r="V132" s="59"/>
      <c r="W132" s="77" t="s">
        <v>20</v>
      </c>
      <c r="X132" s="78">
        <f>'[2]当年'!F60</f>
        <v>257513</v>
      </c>
      <c r="Y132" s="79">
        <f>'[2]当年'!G60</f>
        <v>194951</v>
      </c>
      <c r="Z132" s="80">
        <f>'[2]当年'!H60</f>
        <v>5859</v>
      </c>
      <c r="AA132" s="81">
        <f>'[2]当年'!I60</f>
        <v>0</v>
      </c>
      <c r="AB132" s="79">
        <f>'[2]当年'!J60</f>
        <v>34279</v>
      </c>
      <c r="AC132" s="82">
        <f>'[2]当年'!K60</f>
        <v>34279</v>
      </c>
      <c r="AD132" s="80">
        <f>'[2]当年'!L60</f>
        <v>0</v>
      </c>
      <c r="AE132" s="79">
        <f>'[2]当年'!M60</f>
        <v>25979</v>
      </c>
      <c r="AF132" s="80">
        <f>'[2]当年'!N60</f>
        <v>22605</v>
      </c>
      <c r="AG132" s="81">
        <f>'[2]当年'!O60</f>
        <v>774</v>
      </c>
      <c r="AH132" s="81">
        <f>'[2]当年'!P60</f>
        <v>780</v>
      </c>
      <c r="AI132" s="81">
        <f>'[2]当年'!Q60</f>
        <v>750</v>
      </c>
      <c r="AJ132" s="83">
        <f>'[2]当年'!R60</f>
        <v>0</v>
      </c>
      <c r="AK132"/>
      <c r="AL132" s="2"/>
    </row>
    <row r="133" spans="18:38" ht="14.25">
      <c r="R133" s="84"/>
      <c r="S133" s="234"/>
      <c r="T133" s="111"/>
      <c r="U133" s="238"/>
      <c r="V133" s="70"/>
      <c r="W133" s="91" t="s">
        <v>25</v>
      </c>
      <c r="X133" s="102">
        <f>'[2]前年比'!F60</f>
        <v>-0.5681152663126788</v>
      </c>
      <c r="Y133" s="93">
        <f>'[2]前年比'!G60</f>
        <v>-0.5855774463453625</v>
      </c>
      <c r="Z133" s="94">
        <f>'[2]前年比'!H60</f>
        <v>0.18964467005076147</v>
      </c>
      <c r="AA133" s="95">
        <f>'[2]前年比'!I60</f>
        <v>-1</v>
      </c>
      <c r="AB133" s="93">
        <f>'[2]前年比'!J60</f>
        <v>0.190739196887592</v>
      </c>
      <c r="AC133" s="96">
        <f>'[2]前年比'!K60</f>
        <v>0.190739196887592</v>
      </c>
      <c r="AD133" s="94" t="str">
        <f>'[2]前年比'!L60</f>
        <v>-</v>
      </c>
      <c r="AE133" s="93">
        <f>'[2]前年比'!M60</f>
        <v>-0.43250032766831226</v>
      </c>
      <c r="AF133" s="94">
        <f>'[2]前年比'!N60</f>
        <v>-0.4238415659886833</v>
      </c>
      <c r="AG133" s="95">
        <f>'[2]前年比'!O60</f>
        <v>0.46590909090909083</v>
      </c>
      <c r="AH133" s="95">
        <f>'[2]前年比'!P60</f>
        <v>-0.41834451901565994</v>
      </c>
      <c r="AI133" s="95">
        <f>'[2]前年比'!Q60</f>
        <v>-0.8697464397360195</v>
      </c>
      <c r="AJ133" s="97" t="str">
        <f>'[2]前年比'!R60</f>
        <v>-</v>
      </c>
      <c r="AK133"/>
      <c r="AL133" s="2"/>
    </row>
    <row r="134" spans="18:38" ht="14.25">
      <c r="R134" s="84"/>
      <c r="S134" s="234"/>
      <c r="T134" s="113" t="s">
        <v>26</v>
      </c>
      <c r="U134" s="237">
        <v>8443.31</v>
      </c>
      <c r="V134" s="110">
        <v>100</v>
      </c>
      <c r="W134" s="77" t="s">
        <v>23</v>
      </c>
      <c r="X134" s="78">
        <f>'[2]当年'!F61</f>
        <v>6071</v>
      </c>
      <c r="Y134" s="79">
        <f>'[2]当年'!G61</f>
        <v>4789</v>
      </c>
      <c r="Z134" s="80">
        <f>'[2]当年'!H61</f>
        <v>367</v>
      </c>
      <c r="AA134" s="81">
        <f>'[2]当年'!I61</f>
        <v>6</v>
      </c>
      <c r="AB134" s="79">
        <f>'[2]当年'!J61</f>
        <v>197</v>
      </c>
      <c r="AC134" s="82">
        <f>'[2]当年'!K61</f>
        <v>193</v>
      </c>
      <c r="AD134" s="80">
        <f>'[2]当年'!L61</f>
        <v>0</v>
      </c>
      <c r="AE134" s="79">
        <f>'[2]当年'!M61</f>
        <v>520</v>
      </c>
      <c r="AF134" s="80">
        <f>'[2]当年'!N61</f>
        <v>520</v>
      </c>
      <c r="AG134" s="81">
        <f>'[2]当年'!O61</f>
        <v>547</v>
      </c>
      <c r="AH134" s="81">
        <f>'[2]当年'!P61</f>
        <v>2</v>
      </c>
      <c r="AI134" s="81">
        <f>'[2]当年'!Q61</f>
        <v>10</v>
      </c>
      <c r="AJ134" s="83">
        <f>'[2]当年'!R61</f>
        <v>0</v>
      </c>
      <c r="AK134"/>
      <c r="AL134" s="2"/>
    </row>
    <row r="135" spans="18:38" ht="14.25">
      <c r="R135" s="84"/>
      <c r="S135" s="234"/>
      <c r="T135" s="109"/>
      <c r="U135" s="237"/>
      <c r="V135" s="110"/>
      <c r="W135" s="77" t="s">
        <v>20</v>
      </c>
      <c r="X135" s="78">
        <f>'[2]当年'!F62</f>
        <v>311848</v>
      </c>
      <c r="Y135" s="79">
        <f>'[2]当年'!G62</f>
        <v>102586</v>
      </c>
      <c r="Z135" s="80">
        <f>'[2]当年'!H62</f>
        <v>23079</v>
      </c>
      <c r="AA135" s="81">
        <f>'[2]当年'!I62</f>
        <v>889</v>
      </c>
      <c r="AB135" s="79">
        <f>'[2]当年'!J62</f>
        <v>20832</v>
      </c>
      <c r="AC135" s="82">
        <f>'[2]当年'!K62</f>
        <v>20301</v>
      </c>
      <c r="AD135" s="80">
        <f>'[2]当年'!L62</f>
        <v>0</v>
      </c>
      <c r="AE135" s="79">
        <f>'[2]当年'!M62</f>
        <v>126658</v>
      </c>
      <c r="AF135" s="80">
        <f>'[2]当年'!N62</f>
        <v>126658</v>
      </c>
      <c r="AG135" s="81">
        <f>'[2]当年'!O62</f>
        <v>58314</v>
      </c>
      <c r="AH135" s="81">
        <f>'[2]当年'!P62</f>
        <v>279</v>
      </c>
      <c r="AI135" s="81">
        <f>'[2]当年'!Q62</f>
        <v>2290</v>
      </c>
      <c r="AJ135" s="83">
        <f>'[2]当年'!R62</f>
        <v>0</v>
      </c>
      <c r="AK135"/>
      <c r="AL135" s="2"/>
    </row>
    <row r="136" spans="18:38" ht="14.25">
      <c r="R136" s="84"/>
      <c r="S136" s="234"/>
      <c r="T136" s="111"/>
      <c r="U136" s="238"/>
      <c r="V136" s="123"/>
      <c r="W136" s="91" t="s">
        <v>25</v>
      </c>
      <c r="X136" s="102">
        <f>'[2]前年比'!F62</f>
        <v>-0.5517106549364614</v>
      </c>
      <c r="Y136" s="93">
        <f>'[2]前年比'!G62</f>
        <v>0.03489463012095584</v>
      </c>
      <c r="Z136" s="94">
        <f>'[2]前年比'!H62</f>
        <v>0.3103389541815704</v>
      </c>
      <c r="AA136" s="95">
        <f>'[2]前年比'!I62</f>
        <v>-0.8351566845911367</v>
      </c>
      <c r="AB136" s="93">
        <f>'[2]前年比'!J62</f>
        <v>-0.7719764883591107</v>
      </c>
      <c r="AC136" s="96">
        <f>'[2]前年比'!K62</f>
        <v>-0.775746462381389</v>
      </c>
      <c r="AD136" s="94" t="str">
        <f>'[2]前年比'!L62</f>
        <v>-</v>
      </c>
      <c r="AE136" s="93">
        <f>'[2]前年比'!M62</f>
        <v>-0.7364936837374965</v>
      </c>
      <c r="AF136" s="94">
        <f>'[2]前年比'!N62</f>
        <v>-0.7360840810305094</v>
      </c>
      <c r="AG136" s="95">
        <f>'[2]前年比'!O62</f>
        <v>2.8106253675749855</v>
      </c>
      <c r="AH136" s="95">
        <f>'[2]前年比'!P62</f>
        <v>-0.8317249698431846</v>
      </c>
      <c r="AI136" s="95">
        <f>'[2]前年比'!Q62</f>
        <v>0.07209737827715346</v>
      </c>
      <c r="AJ136" s="97" t="str">
        <f>'[2]前年比'!R62</f>
        <v>-</v>
      </c>
      <c r="AK136"/>
      <c r="AL136" s="2"/>
    </row>
    <row r="137" spans="18:38" ht="14.25">
      <c r="R137" s="84"/>
      <c r="S137" s="234"/>
      <c r="T137" s="124" t="s">
        <v>48</v>
      </c>
      <c r="U137" s="237">
        <v>8517.11</v>
      </c>
      <c r="V137" s="110">
        <v>0</v>
      </c>
      <c r="W137" s="77" t="s">
        <v>23</v>
      </c>
      <c r="X137" s="78">
        <f>'[2]当年'!F63</f>
        <v>50748</v>
      </c>
      <c r="Y137" s="79">
        <f>'[2]当年'!G63</f>
        <v>810</v>
      </c>
      <c r="Z137" s="80">
        <f>'[2]当年'!H63</f>
        <v>0</v>
      </c>
      <c r="AA137" s="81">
        <f>'[2]当年'!I63</f>
        <v>49938</v>
      </c>
      <c r="AB137" s="79">
        <f>'[2]当年'!J63</f>
        <v>0</v>
      </c>
      <c r="AC137" s="82">
        <f>'[2]当年'!K63</f>
        <v>0</v>
      </c>
      <c r="AD137" s="80">
        <f>'[2]当年'!L63</f>
        <v>0</v>
      </c>
      <c r="AE137" s="79">
        <f>'[2]当年'!M63</f>
        <v>0</v>
      </c>
      <c r="AF137" s="80">
        <f>'[2]当年'!N63</f>
        <v>0</v>
      </c>
      <c r="AG137" s="81">
        <f>'[2]当年'!O63</f>
        <v>0</v>
      </c>
      <c r="AH137" s="81">
        <f>'[2]当年'!P63</f>
        <v>0</v>
      </c>
      <c r="AI137" s="81">
        <f>'[2]当年'!Q63</f>
        <v>0</v>
      </c>
      <c r="AJ137" s="83">
        <f>'[2]当年'!R63</f>
        <v>0</v>
      </c>
      <c r="AK137"/>
      <c r="AL137" s="2"/>
    </row>
    <row r="138" spans="18:38" ht="14.25">
      <c r="R138" s="84"/>
      <c r="S138" s="234"/>
      <c r="T138" s="124"/>
      <c r="U138" s="237"/>
      <c r="V138" s="59"/>
      <c r="W138" s="77" t="s">
        <v>20</v>
      </c>
      <c r="X138" s="78">
        <f>'[2]当年'!F64</f>
        <v>327393</v>
      </c>
      <c r="Y138" s="79">
        <f>'[2]当年'!G64</f>
        <v>16560</v>
      </c>
      <c r="Z138" s="80">
        <f>'[2]当年'!H64</f>
        <v>0</v>
      </c>
      <c r="AA138" s="81">
        <f>'[2]当年'!I64</f>
        <v>310833</v>
      </c>
      <c r="AB138" s="79">
        <f>'[2]当年'!J64</f>
        <v>0</v>
      </c>
      <c r="AC138" s="82">
        <f>'[2]当年'!K64</f>
        <v>0</v>
      </c>
      <c r="AD138" s="80">
        <f>'[2]当年'!L64</f>
        <v>0</v>
      </c>
      <c r="AE138" s="79">
        <f>'[2]当年'!M64</f>
        <v>0</v>
      </c>
      <c r="AF138" s="80">
        <f>'[2]当年'!N64</f>
        <v>0</v>
      </c>
      <c r="AG138" s="81">
        <f>'[2]当年'!O64</f>
        <v>0</v>
      </c>
      <c r="AH138" s="81">
        <f>'[2]当年'!P64</f>
        <v>0</v>
      </c>
      <c r="AI138" s="81">
        <f>'[2]当年'!Q64</f>
        <v>0</v>
      </c>
      <c r="AJ138" s="83">
        <f>'[2]当年'!R64</f>
        <v>0</v>
      </c>
      <c r="AK138"/>
      <c r="AL138" s="2"/>
    </row>
    <row r="139" spans="18:38" ht="14.25">
      <c r="R139" s="84"/>
      <c r="S139" s="234"/>
      <c r="T139" s="126"/>
      <c r="U139" s="238"/>
      <c r="V139" s="70"/>
      <c r="W139" s="91" t="s">
        <v>25</v>
      </c>
      <c r="X139" s="102">
        <f>'[2]前年比'!F64</f>
        <v>-0.030839729908143876</v>
      </c>
      <c r="Y139" s="93">
        <f>'[2]前年比'!G64</f>
        <v>-0.5880801950151734</v>
      </c>
      <c r="Z139" s="94" t="str">
        <f>'[2]前年比'!H64</f>
        <v>-</v>
      </c>
      <c r="AA139" s="95">
        <f>'[2]前年比'!I64</f>
        <v>0.04657928141172185</v>
      </c>
      <c r="AB139" s="93">
        <f>'[2]前年比'!J64</f>
        <v>-1</v>
      </c>
      <c r="AC139" s="96">
        <f>'[2]前年比'!K64</f>
        <v>-1</v>
      </c>
      <c r="AD139" s="94" t="str">
        <f>'[2]前年比'!L64</f>
        <v>-</v>
      </c>
      <c r="AE139" s="93" t="str">
        <f>'[2]前年比'!M64</f>
        <v>-</v>
      </c>
      <c r="AF139" s="94" t="str">
        <f>'[2]前年比'!N64</f>
        <v>-</v>
      </c>
      <c r="AG139" s="95" t="str">
        <f>'[2]前年比'!O64</f>
        <v>-</v>
      </c>
      <c r="AH139" s="95" t="str">
        <f>'[2]前年比'!P64</f>
        <v>-</v>
      </c>
      <c r="AI139" s="95" t="str">
        <f>'[2]前年比'!Q64</f>
        <v>-</v>
      </c>
      <c r="AJ139" s="97" t="str">
        <f>'[2]前年比'!R64</f>
        <v>-</v>
      </c>
      <c r="AK139"/>
      <c r="AL139" s="2"/>
    </row>
    <row r="140" spans="18:38" ht="14.25">
      <c r="R140" s="84"/>
      <c r="S140" s="234"/>
      <c r="T140" s="124" t="s">
        <v>46</v>
      </c>
      <c r="U140" s="239">
        <v>8519.5</v>
      </c>
      <c r="V140" s="59" t="s">
        <v>24</v>
      </c>
      <c r="W140" s="77" t="s">
        <v>23</v>
      </c>
      <c r="X140" s="78">
        <f>'[2]当年'!F65</f>
        <v>0</v>
      </c>
      <c r="Y140" s="79">
        <f>'[2]当年'!G65</f>
        <v>0</v>
      </c>
      <c r="Z140" s="80">
        <f>'[2]当年'!H65</f>
        <v>0</v>
      </c>
      <c r="AA140" s="81">
        <f>'[2]当年'!I65</f>
        <v>0</v>
      </c>
      <c r="AB140" s="79">
        <f>'[2]当年'!J65</f>
        <v>0</v>
      </c>
      <c r="AC140" s="82">
        <f>'[2]当年'!K65</f>
        <v>0</v>
      </c>
      <c r="AD140" s="80">
        <f>'[2]当年'!L65</f>
        <v>0</v>
      </c>
      <c r="AE140" s="79">
        <f>'[2]当年'!M65</f>
        <v>0</v>
      </c>
      <c r="AF140" s="80">
        <f>'[2]当年'!N65</f>
        <v>0</v>
      </c>
      <c r="AG140" s="81">
        <f>'[2]当年'!O65</f>
        <v>0</v>
      </c>
      <c r="AH140" s="81">
        <f>'[2]当年'!P65</f>
        <v>0</v>
      </c>
      <c r="AI140" s="81">
        <f>'[2]当年'!Q65</f>
        <v>0</v>
      </c>
      <c r="AJ140" s="83">
        <f>'[2]当年'!R65</f>
        <v>0</v>
      </c>
      <c r="AK140"/>
      <c r="AL140" s="129"/>
    </row>
    <row r="141" spans="18:38" ht="14.25">
      <c r="R141" s="84"/>
      <c r="S141" s="234"/>
      <c r="T141" s="109"/>
      <c r="U141" s="237"/>
      <c r="V141" s="59"/>
      <c r="W141" s="77" t="s">
        <v>20</v>
      </c>
      <c r="X141" s="78">
        <f>'[2]当年'!F66</f>
        <v>0</v>
      </c>
      <c r="Y141" s="79">
        <f>'[2]当年'!G66</f>
        <v>0</v>
      </c>
      <c r="Z141" s="80">
        <f>'[2]当年'!H66</f>
        <v>0</v>
      </c>
      <c r="AA141" s="81">
        <f>'[2]当年'!I66</f>
        <v>0</v>
      </c>
      <c r="AB141" s="79">
        <f>'[2]当年'!J66</f>
        <v>0</v>
      </c>
      <c r="AC141" s="82">
        <f>'[2]当年'!K66</f>
        <v>0</v>
      </c>
      <c r="AD141" s="80">
        <f>'[2]当年'!L66</f>
        <v>0</v>
      </c>
      <c r="AE141" s="79">
        <f>'[2]当年'!M66</f>
        <v>0</v>
      </c>
      <c r="AF141" s="80">
        <f>'[2]当年'!N66</f>
        <v>0</v>
      </c>
      <c r="AG141" s="81">
        <f>'[2]当年'!O66</f>
        <v>0</v>
      </c>
      <c r="AH141" s="81">
        <f>'[2]当年'!P66</f>
        <v>0</v>
      </c>
      <c r="AI141" s="81">
        <f>'[2]当年'!Q66</f>
        <v>0</v>
      </c>
      <c r="AJ141" s="83">
        <f>'[2]当年'!R66</f>
        <v>0</v>
      </c>
      <c r="AK141"/>
      <c r="AL141" s="2"/>
    </row>
    <row r="142" spans="18:38" ht="14.25">
      <c r="R142" s="84"/>
      <c r="S142" s="234"/>
      <c r="T142" s="111"/>
      <c r="U142" s="238"/>
      <c r="V142" s="70"/>
      <c r="W142" s="91" t="s">
        <v>25</v>
      </c>
      <c r="X142" s="102" t="str">
        <f>'[2]前年比'!F66</f>
        <v>-</v>
      </c>
      <c r="Y142" s="93" t="str">
        <f>'[2]前年比'!G66</f>
        <v>-</v>
      </c>
      <c r="Z142" s="94" t="str">
        <f>'[2]前年比'!H66</f>
        <v>-</v>
      </c>
      <c r="AA142" s="95" t="str">
        <f>'[2]前年比'!I66</f>
        <v>-</v>
      </c>
      <c r="AB142" s="93" t="str">
        <f>'[2]前年比'!J66</f>
        <v>-</v>
      </c>
      <c r="AC142" s="96" t="str">
        <f>'[2]前年比'!K66</f>
        <v>-</v>
      </c>
      <c r="AD142" s="94" t="str">
        <f>'[2]前年比'!L66</f>
        <v>-</v>
      </c>
      <c r="AE142" s="93" t="str">
        <f>'[2]前年比'!M66</f>
        <v>-</v>
      </c>
      <c r="AF142" s="94" t="str">
        <f>'[2]前年比'!N66</f>
        <v>-</v>
      </c>
      <c r="AG142" s="95" t="str">
        <f>'[2]前年比'!O66</f>
        <v>-</v>
      </c>
      <c r="AH142" s="95" t="str">
        <f>'[2]前年比'!P66</f>
        <v>-</v>
      </c>
      <c r="AI142" s="95" t="str">
        <f>'[2]前年比'!Q66</f>
        <v>-</v>
      </c>
      <c r="AJ142" s="97" t="str">
        <f>'[2]前年比'!R66</f>
        <v>-</v>
      </c>
      <c r="AK142"/>
      <c r="AL142" s="2"/>
    </row>
    <row r="143" spans="18:38" ht="14.25">
      <c r="R143" s="84"/>
      <c r="S143" s="240"/>
      <c r="T143" s="124" t="s">
        <v>47</v>
      </c>
      <c r="U143" s="237">
        <v>8517.18</v>
      </c>
      <c r="V143" s="59" t="s">
        <v>24</v>
      </c>
      <c r="W143" s="77" t="s">
        <v>23</v>
      </c>
      <c r="X143" s="78">
        <f>'[2]当年'!F67</f>
        <v>39865</v>
      </c>
      <c r="Y143" s="79">
        <f>'[2]当年'!G67</f>
        <v>28826</v>
      </c>
      <c r="Z143" s="80">
        <f>'[2]当年'!H67</f>
        <v>1037</v>
      </c>
      <c r="AA143" s="81">
        <f>'[2]当年'!I67</f>
        <v>37</v>
      </c>
      <c r="AB143" s="79">
        <f>'[2]当年'!J67</f>
        <v>3413</v>
      </c>
      <c r="AC143" s="82">
        <f>'[2]当年'!K67</f>
        <v>3384</v>
      </c>
      <c r="AD143" s="80">
        <f>'[2]当年'!L67</f>
        <v>19</v>
      </c>
      <c r="AE143" s="79">
        <f>'[2]当年'!M67</f>
        <v>3035</v>
      </c>
      <c r="AF143" s="80">
        <f>'[2]当年'!N67</f>
        <v>2830</v>
      </c>
      <c r="AG143" s="81">
        <f>'[2]当年'!O67</f>
        <v>48</v>
      </c>
      <c r="AH143" s="81">
        <f>'[2]当年'!P67</f>
        <v>68</v>
      </c>
      <c r="AI143" s="81">
        <f>'[2]当年'!Q67</f>
        <v>4438</v>
      </c>
      <c r="AJ143" s="83">
        <f>'[2]当年'!R67</f>
        <v>0</v>
      </c>
      <c r="AK143"/>
      <c r="AL143" s="2"/>
    </row>
    <row r="144" spans="18:38" ht="14.25">
      <c r="R144" s="241"/>
      <c r="S144" s="234"/>
      <c r="T144" s="109"/>
      <c r="U144" s="237"/>
      <c r="V144" s="59"/>
      <c r="W144" s="77" t="s">
        <v>20</v>
      </c>
      <c r="X144" s="78">
        <f>'[2]当年'!F68</f>
        <v>296304</v>
      </c>
      <c r="Y144" s="79">
        <f>'[2]当年'!G68</f>
        <v>83617</v>
      </c>
      <c r="Z144" s="80">
        <f>'[2]当年'!H68</f>
        <v>13364</v>
      </c>
      <c r="AA144" s="81">
        <f>'[2]当年'!I68</f>
        <v>1084</v>
      </c>
      <c r="AB144" s="79">
        <f>'[2]当年'!J68</f>
        <v>52108</v>
      </c>
      <c r="AC144" s="82">
        <f>'[2]当年'!K68</f>
        <v>51144</v>
      </c>
      <c r="AD144" s="80">
        <f>'[2]当年'!L68</f>
        <v>591</v>
      </c>
      <c r="AE144" s="79">
        <f>'[2]当年'!M68</f>
        <v>80797</v>
      </c>
      <c r="AF144" s="80">
        <f>'[2]当年'!N68</f>
        <v>77352</v>
      </c>
      <c r="AG144" s="81">
        <f>'[2]当年'!O68</f>
        <v>1522</v>
      </c>
      <c r="AH144" s="81">
        <f>'[2]当年'!P68</f>
        <v>3078</v>
      </c>
      <c r="AI144" s="81">
        <f>'[2]当年'!Q68</f>
        <v>74098</v>
      </c>
      <c r="AJ144" s="83">
        <f>'[2]当年'!R68</f>
        <v>0</v>
      </c>
      <c r="AK144"/>
      <c r="AL144" s="2"/>
    </row>
    <row r="145" spans="18:38" ht="14.25">
      <c r="R145" s="241"/>
      <c r="S145" s="111"/>
      <c r="T145" s="111"/>
      <c r="U145" s="238"/>
      <c r="V145" s="70"/>
      <c r="W145" s="91" t="s">
        <v>25</v>
      </c>
      <c r="X145" s="102">
        <f>'[2]前年比'!F68</f>
        <v>0.2941186747145814</v>
      </c>
      <c r="Y145" s="93">
        <f>'[2]前年比'!G68</f>
        <v>-0.26166004415011035</v>
      </c>
      <c r="Z145" s="94">
        <f>'[2]前年比'!H68</f>
        <v>-0.46108557141704976</v>
      </c>
      <c r="AA145" s="95">
        <f>'[2]前年比'!I68</f>
        <v>-0.7020340846619022</v>
      </c>
      <c r="AB145" s="93">
        <f>'[2]前年比'!J68</f>
        <v>-0.09038857661557798</v>
      </c>
      <c r="AC145" s="96">
        <f>'[2]前年比'!K68</f>
        <v>-0.060974938033599546</v>
      </c>
      <c r="AD145" s="94">
        <f>'[2]前年比'!L68</f>
        <v>-0.7719907407407407</v>
      </c>
      <c r="AE145" s="93">
        <f>'[2]前年比'!M68</f>
        <v>3.133261714753427</v>
      </c>
      <c r="AF145" s="94">
        <f>'[2]前年比'!N68</f>
        <v>3.2319728635518112</v>
      </c>
      <c r="AG145" s="95">
        <f>'[2]前年比'!O68</f>
        <v>-0.816050277979212</v>
      </c>
      <c r="AH145" s="95">
        <f>'[2]前年比'!P68</f>
        <v>-0.6160179640718563</v>
      </c>
      <c r="AI145" s="95">
        <f>'[2]前年比'!Q68</f>
        <v>2.910184696569921</v>
      </c>
      <c r="AJ145" s="97" t="str">
        <f>'[2]前年比'!R68</f>
        <v>-</v>
      </c>
      <c r="AK145"/>
      <c r="AL145" s="2"/>
    </row>
    <row r="146" spans="18:38" ht="14.25">
      <c r="R146" s="84"/>
      <c r="S146" s="85" t="s">
        <v>27</v>
      </c>
      <c r="T146" s="242"/>
      <c r="U146" s="243"/>
      <c r="V146" s="244"/>
      <c r="W146" s="77" t="s">
        <v>23</v>
      </c>
      <c r="X146" s="78">
        <f aca="true" t="shared" si="16" ref="X146:AJ146">SUM(X149,X152,X155)</f>
        <v>17123804</v>
      </c>
      <c r="Y146" s="79">
        <f t="shared" si="16"/>
        <v>16163285</v>
      </c>
      <c r="Z146" s="80">
        <f t="shared" si="16"/>
        <v>6268302</v>
      </c>
      <c r="AA146" s="81">
        <f t="shared" si="16"/>
        <v>5855</v>
      </c>
      <c r="AB146" s="79">
        <f t="shared" si="16"/>
        <v>503894</v>
      </c>
      <c r="AC146" s="82">
        <f t="shared" si="16"/>
        <v>491755</v>
      </c>
      <c r="AD146" s="80">
        <f t="shared" si="16"/>
        <v>6870</v>
      </c>
      <c r="AE146" s="79">
        <f t="shared" si="16"/>
        <v>412077</v>
      </c>
      <c r="AF146" s="80">
        <f t="shared" si="16"/>
        <v>393128</v>
      </c>
      <c r="AG146" s="81">
        <f t="shared" si="16"/>
        <v>29333</v>
      </c>
      <c r="AH146" s="81">
        <f t="shared" si="16"/>
        <v>4105</v>
      </c>
      <c r="AI146" s="81">
        <f t="shared" si="16"/>
        <v>5255</v>
      </c>
      <c r="AJ146" s="83">
        <f t="shared" si="16"/>
        <v>0</v>
      </c>
      <c r="AK146"/>
      <c r="AL146" s="2"/>
    </row>
    <row r="147" spans="18:38" ht="14.25">
      <c r="R147" s="84"/>
      <c r="S147" s="75"/>
      <c r="T147" s="75"/>
      <c r="U147" s="243"/>
      <c r="V147" s="244"/>
      <c r="W147" s="77" t="s">
        <v>20</v>
      </c>
      <c r="X147" s="78">
        <f aca="true" t="shared" si="17" ref="X147:AJ147">SUM(X150,X153,X156)</f>
        <v>23906755</v>
      </c>
      <c r="Y147" s="79">
        <f t="shared" si="17"/>
        <v>14337413</v>
      </c>
      <c r="Z147" s="80">
        <f t="shared" si="17"/>
        <v>5159678</v>
      </c>
      <c r="AA147" s="81">
        <f t="shared" si="17"/>
        <v>316458</v>
      </c>
      <c r="AB147" s="79">
        <f t="shared" si="17"/>
        <v>3714074</v>
      </c>
      <c r="AC147" s="82">
        <f t="shared" si="17"/>
        <v>2457066</v>
      </c>
      <c r="AD147" s="80">
        <f t="shared" si="17"/>
        <v>516263</v>
      </c>
      <c r="AE147" s="79">
        <f t="shared" si="17"/>
        <v>4682193</v>
      </c>
      <c r="AF147" s="80">
        <f t="shared" si="17"/>
        <v>4176809</v>
      </c>
      <c r="AG147" s="81">
        <f t="shared" si="17"/>
        <v>500093</v>
      </c>
      <c r="AH147" s="81">
        <f t="shared" si="17"/>
        <v>266072</v>
      </c>
      <c r="AI147" s="81">
        <f t="shared" si="17"/>
        <v>90452</v>
      </c>
      <c r="AJ147" s="83">
        <f t="shared" si="17"/>
        <v>0</v>
      </c>
      <c r="AK147"/>
      <c r="AL147" s="2"/>
    </row>
    <row r="148" spans="18:38" ht="14.25">
      <c r="R148" s="84"/>
      <c r="S148" s="75"/>
      <c r="T148" s="245"/>
      <c r="U148" s="238"/>
      <c r="V148" s="70"/>
      <c r="W148" s="91" t="s">
        <v>25</v>
      </c>
      <c r="X148" s="102">
        <f>'[2]前年比'!F90</f>
        <v>-0.0465118876143189</v>
      </c>
      <c r="Y148" s="93">
        <f>'[2]前年比'!G90</f>
        <v>-0.09186919188630638</v>
      </c>
      <c r="Z148" s="94">
        <f>'[2]前年比'!H90</f>
        <v>-0.09317393288822262</v>
      </c>
      <c r="AA148" s="95">
        <f>'[2]前年比'!I90</f>
        <v>-0.3937202926621798</v>
      </c>
      <c r="AB148" s="93">
        <f>'[2]前年比'!J90</f>
        <v>0.014992568074063906</v>
      </c>
      <c r="AC148" s="96">
        <f>'[2]前年比'!K90</f>
        <v>-0.07794305391167555</v>
      </c>
      <c r="AD148" s="94">
        <f>'[2]前年比'!L90</f>
        <v>0.03231747187068201</v>
      </c>
      <c r="AE148" s="93">
        <f>'[2]前年比'!M90</f>
        <v>0.18167877782805686</v>
      </c>
      <c r="AF148" s="94">
        <f>'[2]前年比'!N90</f>
        <v>0.08606376320491083</v>
      </c>
      <c r="AG148" s="95">
        <f>'[2]前年比'!O90</f>
        <v>-0.2580354652439423</v>
      </c>
      <c r="AH148" s="95">
        <f>'[2]前年比'!P90</f>
        <v>-0.19368944837220858</v>
      </c>
      <c r="AI148" s="95">
        <f>'[2]前年比'!Q90</f>
        <v>-0.34271700032699925</v>
      </c>
      <c r="AJ148" s="97" t="str">
        <f>'[2]前年比'!R90</f>
        <v>-</v>
      </c>
      <c r="AK148"/>
      <c r="AL148" s="2"/>
    </row>
    <row r="149" spans="18:38" ht="14.25">
      <c r="R149" s="84"/>
      <c r="S149" s="246"/>
      <c r="T149" s="247" t="s">
        <v>49</v>
      </c>
      <c r="U149" s="150">
        <v>8517.61</v>
      </c>
      <c r="V149" s="248">
        <v>0</v>
      </c>
      <c r="W149" s="77" t="s">
        <v>23</v>
      </c>
      <c r="X149" s="78">
        <f>'[2]当年'!F69</f>
        <v>5528</v>
      </c>
      <c r="Y149" s="79">
        <f>'[2]当年'!G69</f>
        <v>1518</v>
      </c>
      <c r="Z149" s="80">
        <f>'[2]当年'!H69</f>
        <v>101</v>
      </c>
      <c r="AA149" s="81">
        <f>'[2]当年'!I69</f>
        <v>185</v>
      </c>
      <c r="AB149" s="79">
        <f>'[2]当年'!J69</f>
        <v>2870</v>
      </c>
      <c r="AC149" s="82">
        <f>'[2]当年'!K69</f>
        <v>906</v>
      </c>
      <c r="AD149" s="80">
        <f>'[2]当年'!L69</f>
        <v>158</v>
      </c>
      <c r="AE149" s="79">
        <f>'[2]当年'!M69</f>
        <v>415</v>
      </c>
      <c r="AF149" s="80">
        <f>'[2]当年'!N69</f>
        <v>410</v>
      </c>
      <c r="AG149" s="81">
        <f>'[2]当年'!O69</f>
        <v>262</v>
      </c>
      <c r="AH149" s="81">
        <f>'[2]当年'!P69</f>
        <v>253</v>
      </c>
      <c r="AI149" s="81">
        <f>'[2]当年'!Q69</f>
        <v>25</v>
      </c>
      <c r="AJ149" s="83">
        <f>'[2]当年'!R69</f>
        <v>0</v>
      </c>
      <c r="AK149"/>
      <c r="AL149" s="2"/>
    </row>
    <row r="150" spans="18:38" ht="14.25">
      <c r="R150" s="84"/>
      <c r="S150" s="240"/>
      <c r="T150" s="249"/>
      <c r="U150" s="237"/>
      <c r="V150" s="59"/>
      <c r="W150" s="77" t="s">
        <v>20</v>
      </c>
      <c r="X150" s="78">
        <f>'[2]当年'!F70</f>
        <v>1903775</v>
      </c>
      <c r="Y150" s="79">
        <f>'[2]当年'!G70</f>
        <v>477781</v>
      </c>
      <c r="Z150" s="80">
        <f>'[2]当年'!H70</f>
        <v>43905</v>
      </c>
      <c r="AA150" s="81">
        <f>'[2]当年'!I70</f>
        <v>215930</v>
      </c>
      <c r="AB150" s="79">
        <f>'[2]当年'!J70</f>
        <v>961395</v>
      </c>
      <c r="AC150" s="82">
        <f>'[2]当年'!K70</f>
        <v>155558</v>
      </c>
      <c r="AD150" s="80">
        <f>'[2]当年'!L70</f>
        <v>227599</v>
      </c>
      <c r="AE150" s="79">
        <f>'[2]当年'!M70</f>
        <v>79560</v>
      </c>
      <c r="AF150" s="80">
        <f>'[2]当年'!N70</f>
        <v>76635</v>
      </c>
      <c r="AG150" s="81">
        <f>'[2]当年'!O70</f>
        <v>63877</v>
      </c>
      <c r="AH150" s="81">
        <f>'[2]当年'!P70</f>
        <v>102567</v>
      </c>
      <c r="AI150" s="81">
        <f>'[2]当年'!Q70</f>
        <v>2665</v>
      </c>
      <c r="AJ150" s="83">
        <f>'[2]当年'!R70</f>
        <v>0</v>
      </c>
      <c r="AK150"/>
      <c r="AL150" s="2"/>
    </row>
    <row r="151" spans="18:38" ht="14.25">
      <c r="R151" s="84"/>
      <c r="S151" s="246"/>
      <c r="T151" s="250"/>
      <c r="U151" s="251"/>
      <c r="V151" s="70"/>
      <c r="W151" s="91" t="s">
        <v>25</v>
      </c>
      <c r="X151" s="102">
        <f>'[2]前年比'!F70</f>
        <v>-0.6098769758203746</v>
      </c>
      <c r="Y151" s="93">
        <f>'[2]前年比'!G70</f>
        <v>-0.8719063812354957</v>
      </c>
      <c r="Z151" s="94">
        <f>'[2]前年比'!H70</f>
        <v>-0.8504592999294956</v>
      </c>
      <c r="AA151" s="95">
        <f>'[2]前年比'!I70</f>
        <v>-0.42460402055042745</v>
      </c>
      <c r="AB151" s="93">
        <f>'[2]前年比'!J70</f>
        <v>0.7815025924017982</v>
      </c>
      <c r="AC151" s="96">
        <f>'[2]前年比'!K70</f>
        <v>-0.27585468493966925</v>
      </c>
      <c r="AD151" s="94">
        <f>'[2]前年比'!L70</f>
        <v>1.3017232661151676</v>
      </c>
      <c r="AE151" s="93">
        <f>'[2]前年比'!M70</f>
        <v>0.23289581751406296</v>
      </c>
      <c r="AF151" s="94">
        <f>'[2]前年比'!N70</f>
        <v>0.18756876539957545</v>
      </c>
      <c r="AG151" s="95">
        <f>'[2]前年比'!O70</f>
        <v>1.0260403450900788</v>
      </c>
      <c r="AH151" s="95">
        <f>'[2]前年比'!P70</f>
        <v>-0.23158123436071865</v>
      </c>
      <c r="AI151" s="95">
        <f>'[2]前年比'!Q70</f>
        <v>-0.5186054913294798</v>
      </c>
      <c r="AJ151" s="97" t="str">
        <f>'[2]前年比'!R70</f>
        <v>-</v>
      </c>
      <c r="AK151"/>
      <c r="AL151" s="2"/>
    </row>
    <row r="152" spans="18:38" ht="14.25">
      <c r="R152" s="84"/>
      <c r="S152" s="246"/>
      <c r="T152" s="249" t="s">
        <v>50</v>
      </c>
      <c r="U152" s="237">
        <v>8517.62</v>
      </c>
      <c r="V152" s="59" t="s">
        <v>24</v>
      </c>
      <c r="W152" s="77" t="s">
        <v>23</v>
      </c>
      <c r="X152" s="78">
        <f>'[2]当年'!F71</f>
        <v>17051748</v>
      </c>
      <c r="Y152" s="79">
        <f>'[2]当年'!G71</f>
        <v>16106798</v>
      </c>
      <c r="Z152" s="80">
        <f>'[2]当年'!H71</f>
        <v>6256254</v>
      </c>
      <c r="AA152" s="81">
        <f>'[2]当年'!I71</f>
        <v>5462</v>
      </c>
      <c r="AB152" s="79">
        <f>'[2]当年'!J71</f>
        <v>498724</v>
      </c>
      <c r="AC152" s="82">
        <f>'[2]当年'!K71</f>
        <v>488556</v>
      </c>
      <c r="AD152" s="80">
        <f>'[2]当年'!L71</f>
        <v>6708</v>
      </c>
      <c r="AE152" s="79">
        <f>'[2]当年'!M71</f>
        <v>405978</v>
      </c>
      <c r="AF152" s="80">
        <f>'[2]当年'!N71</f>
        <v>387491</v>
      </c>
      <c r="AG152" s="81">
        <f>'[2]当年'!O71</f>
        <v>28970</v>
      </c>
      <c r="AH152" s="81">
        <f>'[2]当年'!P71</f>
        <v>3345</v>
      </c>
      <c r="AI152" s="81">
        <f>'[2]当年'!Q71</f>
        <v>2471</v>
      </c>
      <c r="AJ152" s="83">
        <f>'[2]当年'!R71</f>
        <v>0</v>
      </c>
      <c r="AK152"/>
      <c r="AL152" s="2"/>
    </row>
    <row r="153" spans="18:38" ht="14.25">
      <c r="R153" s="84"/>
      <c r="S153" s="246"/>
      <c r="T153" s="249"/>
      <c r="U153" s="237"/>
      <c r="V153" s="59"/>
      <c r="W153" s="77" t="s">
        <v>20</v>
      </c>
      <c r="X153" s="78">
        <f>'[2]当年'!F72</f>
        <v>21395134</v>
      </c>
      <c r="Y153" s="79">
        <f>'[2]当年'!G72</f>
        <v>13487734</v>
      </c>
      <c r="Z153" s="80">
        <f>'[2]当年'!H72</f>
        <v>5064536</v>
      </c>
      <c r="AA153" s="81">
        <f>'[2]当年'!I72</f>
        <v>97830</v>
      </c>
      <c r="AB153" s="79">
        <f>'[2]当年'!J72</f>
        <v>2707299</v>
      </c>
      <c r="AC153" s="82">
        <f>'[2]当年'!K72</f>
        <v>2258681</v>
      </c>
      <c r="AD153" s="80">
        <f>'[2]当年'!L72</f>
        <v>286557</v>
      </c>
      <c r="AE153" s="79">
        <f>'[2]当年'!M72</f>
        <v>4478714</v>
      </c>
      <c r="AF153" s="80">
        <f>'[2]当年'!N72</f>
        <v>3993808</v>
      </c>
      <c r="AG153" s="81">
        <f>'[2]当年'!O72</f>
        <v>432012</v>
      </c>
      <c r="AH153" s="81">
        <f>'[2]当年'!P72</f>
        <v>154378</v>
      </c>
      <c r="AI153" s="81">
        <f>'[2]当年'!Q72</f>
        <v>37167</v>
      </c>
      <c r="AJ153" s="83">
        <f>'[2]当年'!R72</f>
        <v>0</v>
      </c>
      <c r="AK153"/>
      <c r="AL153" s="2"/>
    </row>
    <row r="154" spans="18:38" ht="14.25">
      <c r="R154" s="84"/>
      <c r="S154" s="246"/>
      <c r="T154" s="249"/>
      <c r="U154" s="69"/>
      <c r="V154" s="70"/>
      <c r="W154" s="91" t="s">
        <v>25</v>
      </c>
      <c r="X154" s="102">
        <f>'[2]前年比'!F72</f>
        <v>0.09858815746328209</v>
      </c>
      <c r="Y154" s="93">
        <f>'[2]前年比'!G72</f>
        <v>0.14997424699202222</v>
      </c>
      <c r="Z154" s="94">
        <f>'[2]前年比'!H72</f>
        <v>-0.05307863645040789</v>
      </c>
      <c r="AA154" s="95">
        <f>'[2]前年比'!I72</f>
        <v>-0.2747692649838763</v>
      </c>
      <c r="AB154" s="93">
        <f>'[2]前年比'!J72</f>
        <v>-0.053349921482527374</v>
      </c>
      <c r="AC154" s="96">
        <f>'[2]前年比'!K72</f>
        <v>0.031236873728463843</v>
      </c>
      <c r="AD154" s="94">
        <f>'[2]前年比'!L72</f>
        <v>-0.2857840730374185</v>
      </c>
      <c r="AE154" s="93">
        <f>'[2]前年比'!M72</f>
        <v>0.1788893989517506</v>
      </c>
      <c r="AF154" s="94">
        <f>'[2]前年比'!N72</f>
        <v>0.0827224540430811</v>
      </c>
      <c r="AG154" s="95">
        <f>'[2]前年比'!O72</f>
        <v>-0.3272706321300325</v>
      </c>
      <c r="AH154" s="95">
        <f>'[2]前年比'!P72</f>
        <v>-0.1805273187640336</v>
      </c>
      <c r="AI154" s="95">
        <f>'[2]前年比'!Q72</f>
        <v>-0.6952575392335317</v>
      </c>
      <c r="AJ154" s="97" t="str">
        <f>'[2]前年比'!R72</f>
        <v>-</v>
      </c>
      <c r="AK154"/>
      <c r="AL154" s="2"/>
    </row>
    <row r="155" spans="18:38" ht="14.25">
      <c r="R155" s="84"/>
      <c r="S155" s="246"/>
      <c r="T155" s="247" t="s">
        <v>51</v>
      </c>
      <c r="U155" s="237">
        <v>8517.69</v>
      </c>
      <c r="V155" s="110">
        <v>0</v>
      </c>
      <c r="W155" s="77" t="s">
        <v>23</v>
      </c>
      <c r="X155" s="78">
        <f>'[2]当年'!F73</f>
        <v>66528</v>
      </c>
      <c r="Y155" s="79">
        <f>'[2]当年'!G73</f>
        <v>54969</v>
      </c>
      <c r="Z155" s="80">
        <f>'[2]当年'!H73</f>
        <v>11947</v>
      </c>
      <c r="AA155" s="81">
        <f>'[2]当年'!I73</f>
        <v>208</v>
      </c>
      <c r="AB155" s="79">
        <f>'[2]当年'!J73</f>
        <v>2300</v>
      </c>
      <c r="AC155" s="82">
        <f>'[2]当年'!K73</f>
        <v>2293</v>
      </c>
      <c r="AD155" s="80">
        <f>'[2]当年'!L73</f>
        <v>4</v>
      </c>
      <c r="AE155" s="79">
        <f>'[2]当年'!M73</f>
        <v>5684</v>
      </c>
      <c r="AF155" s="80">
        <f>'[2]当年'!N73</f>
        <v>5227</v>
      </c>
      <c r="AG155" s="81">
        <f>'[2]当年'!O73</f>
        <v>101</v>
      </c>
      <c r="AH155" s="81">
        <f>'[2]当年'!P73</f>
        <v>507</v>
      </c>
      <c r="AI155" s="81">
        <f>'[2]当年'!Q73</f>
        <v>2759</v>
      </c>
      <c r="AJ155" s="83">
        <f>'[2]当年'!R73</f>
        <v>0</v>
      </c>
      <c r="AK155"/>
      <c r="AL155" s="2"/>
    </row>
    <row r="156" spans="18:38" ht="14.25">
      <c r="R156" s="84"/>
      <c r="S156" s="240"/>
      <c r="T156" s="234"/>
      <c r="U156" s="237"/>
      <c r="V156" s="59"/>
      <c r="W156" s="77" t="s">
        <v>20</v>
      </c>
      <c r="X156" s="78">
        <f>'[2]当年'!F74</f>
        <v>607846</v>
      </c>
      <c r="Y156" s="79">
        <f>'[2]当年'!G74</f>
        <v>371898</v>
      </c>
      <c r="Z156" s="80">
        <f>'[2]当年'!H74</f>
        <v>51237</v>
      </c>
      <c r="AA156" s="81">
        <f>'[2]当年'!I74</f>
        <v>2698</v>
      </c>
      <c r="AB156" s="79">
        <f>'[2]当年'!J74</f>
        <v>45380</v>
      </c>
      <c r="AC156" s="82">
        <f>'[2]当年'!K74</f>
        <v>42827</v>
      </c>
      <c r="AD156" s="80">
        <f>'[2]当年'!L74</f>
        <v>2107</v>
      </c>
      <c r="AE156" s="79">
        <f>'[2]当年'!M74</f>
        <v>123919</v>
      </c>
      <c r="AF156" s="80">
        <f>'[2]当年'!N74</f>
        <v>106366</v>
      </c>
      <c r="AG156" s="81">
        <f>'[2]当年'!O74</f>
        <v>4204</v>
      </c>
      <c r="AH156" s="81">
        <f>'[2]当年'!P74</f>
        <v>9127</v>
      </c>
      <c r="AI156" s="81">
        <f>'[2]当年'!Q74</f>
        <v>50620</v>
      </c>
      <c r="AJ156" s="83">
        <f>'[2]当年'!R74</f>
        <v>0</v>
      </c>
      <c r="AK156"/>
      <c r="AL156" s="2"/>
    </row>
    <row r="157" spans="18:38" ht="14.25">
      <c r="R157" s="84"/>
      <c r="S157" s="252"/>
      <c r="T157" s="234"/>
      <c r="U157" s="69"/>
      <c r="V157" s="70"/>
      <c r="W157" s="91" t="s">
        <v>25</v>
      </c>
      <c r="X157" s="102">
        <f>'[2]前年比'!F74</f>
        <v>-0.15329046708975724</v>
      </c>
      <c r="Y157" s="93">
        <f>'[2]前年比'!G74</f>
        <v>0.1298224294806556</v>
      </c>
      <c r="Z157" s="94">
        <f>'[2]前年比'!H74</f>
        <v>0.07192619092449637</v>
      </c>
      <c r="AA157" s="95">
        <f>'[2]前年比'!I74</f>
        <v>-0.7713559322033898</v>
      </c>
      <c r="AB157" s="93">
        <f>'[2]前年比'!J74</f>
        <v>-0.8252504948283697</v>
      </c>
      <c r="AC157" s="96">
        <f>'[2]前年比'!K74</f>
        <v>-0.8350815985459362</v>
      </c>
      <c r="AD157" s="94" t="str">
        <f>'[2]前年比'!L74</f>
        <v>-</v>
      </c>
      <c r="AE157" s="93">
        <f>'[2]前年比'!M74</f>
        <v>0.25556253546243</v>
      </c>
      <c r="AF157" s="94">
        <f>'[2]前年比'!N74</f>
        <v>0.14841286979054202</v>
      </c>
      <c r="AG157" s="95">
        <f>'[2]前年比'!O74</f>
        <v>12.738562091503267</v>
      </c>
      <c r="AH157" s="95">
        <f>'[2]前年比'!P74</f>
        <v>0.12373799556759413</v>
      </c>
      <c r="AI157" s="95">
        <f>'[2]前年比'!Q74</f>
        <v>4.003459523574182</v>
      </c>
      <c r="AJ157" s="97" t="str">
        <f>'[2]前年比'!R74</f>
        <v>-</v>
      </c>
      <c r="AK157"/>
      <c r="AL157" s="2"/>
    </row>
    <row r="158" spans="18:38" ht="14.25">
      <c r="R158" s="84"/>
      <c r="S158" s="131" t="s">
        <v>28</v>
      </c>
      <c r="T158" s="232"/>
      <c r="U158" s="239">
        <v>8517.7</v>
      </c>
      <c r="V158" s="59" t="s">
        <v>24</v>
      </c>
      <c r="W158" s="77"/>
      <c r="X158" s="162"/>
      <c r="Y158" s="163"/>
      <c r="Z158" s="164"/>
      <c r="AA158" s="165"/>
      <c r="AB158" s="163"/>
      <c r="AC158" s="166"/>
      <c r="AD158" s="164"/>
      <c r="AE158" s="163"/>
      <c r="AF158" s="164"/>
      <c r="AG158" s="165"/>
      <c r="AH158" s="165"/>
      <c r="AI158" s="165"/>
      <c r="AJ158" s="66"/>
      <c r="AK158"/>
      <c r="AL158" s="2"/>
    </row>
    <row r="159" spans="18:38" ht="14.25">
      <c r="R159" s="241"/>
      <c r="S159" s="75"/>
      <c r="T159" s="234"/>
      <c r="U159" s="237"/>
      <c r="V159" s="59"/>
      <c r="W159" s="77" t="s">
        <v>20</v>
      </c>
      <c r="X159" s="168">
        <f>'[2]当年'!F76</f>
        <v>33369405</v>
      </c>
      <c r="Y159" s="169">
        <f>'[2]当年'!G76</f>
        <v>21255162</v>
      </c>
      <c r="Z159" s="170">
        <f>'[2]当年'!H76</f>
        <v>12072821</v>
      </c>
      <c r="AA159" s="171">
        <f>'[2]当年'!I76</f>
        <v>76860</v>
      </c>
      <c r="AB159" s="169">
        <f>'[2]当年'!J76</f>
        <v>1659719</v>
      </c>
      <c r="AC159" s="172">
        <f>'[2]当年'!K76</f>
        <v>1483279</v>
      </c>
      <c r="AD159" s="170">
        <f>'[2]当年'!L76</f>
        <v>144554</v>
      </c>
      <c r="AE159" s="169">
        <f>'[2]当年'!M76</f>
        <v>9541517</v>
      </c>
      <c r="AF159" s="170">
        <f>'[2]当年'!N76</f>
        <v>9474568</v>
      </c>
      <c r="AG159" s="171">
        <f>'[2]当年'!O76</f>
        <v>562375</v>
      </c>
      <c r="AH159" s="171">
        <f>'[2]当年'!P76</f>
        <v>207957</v>
      </c>
      <c r="AI159" s="171">
        <f>'[2]当年'!Q76</f>
        <v>65815</v>
      </c>
      <c r="AJ159" s="173">
        <f>'[2]当年'!R76</f>
        <v>0</v>
      </c>
      <c r="AK159"/>
      <c r="AL159" s="2"/>
    </row>
    <row r="160" spans="18:38" ht="15" thickBot="1">
      <c r="R160" s="253"/>
      <c r="S160" s="135"/>
      <c r="T160" s="254"/>
      <c r="U160" s="255"/>
      <c r="V160" s="137"/>
      <c r="W160" s="176" t="s">
        <v>25</v>
      </c>
      <c r="X160" s="177">
        <f>'[2]前年比'!F76</f>
        <v>-0.22469355332695573</v>
      </c>
      <c r="Y160" s="178">
        <f>'[2]前年比'!G76</f>
        <v>-0.3231835952799301</v>
      </c>
      <c r="Z160" s="178">
        <f>'[2]前年比'!H76</f>
        <v>0.2961017495217515</v>
      </c>
      <c r="AA160" s="178">
        <f>'[2]前年比'!I76</f>
        <v>-0.6946243394652152</v>
      </c>
      <c r="AB160" s="178">
        <f>'[2]前年比'!J76</f>
        <v>-0.44552403676063057</v>
      </c>
      <c r="AC160" s="178">
        <f>'[2]前年比'!K76</f>
        <v>-0.42594740530978115</v>
      </c>
      <c r="AD160" s="178">
        <f>'[2]前年比'!L76</f>
        <v>-0.6374257564812585</v>
      </c>
      <c r="AE160" s="178">
        <f>'[2]前年比'!M76</f>
        <v>0.2748912673277142</v>
      </c>
      <c r="AF160" s="178">
        <f>'[2]前年比'!N76</f>
        <v>0.27159552855757996</v>
      </c>
      <c r="AG160" s="178">
        <f>'[2]前年比'!O76</f>
        <v>-0.02276380381424037</v>
      </c>
      <c r="AH160" s="178">
        <f>'[2]前年比'!P76</f>
        <v>0.4702634295329535</v>
      </c>
      <c r="AI160" s="178">
        <f>'[2]前年比'!Q76</f>
        <v>-0.6527993922736457</v>
      </c>
      <c r="AJ160" s="179" t="str">
        <f>'[2]前年比'!R76</f>
        <v>-</v>
      </c>
      <c r="AK160"/>
      <c r="AL160" s="2"/>
    </row>
    <row r="161" spans="24:38" ht="14.25">
      <c r="X161" s="180"/>
      <c r="Y161" s="180"/>
      <c r="Z161" s="180"/>
      <c r="AA161" s="180"/>
      <c r="AB161" s="180"/>
      <c r="AC161" s="180"/>
      <c r="AD161" s="180"/>
      <c r="AE161" s="180"/>
      <c r="AF161" s="180"/>
      <c r="AG161" s="180"/>
      <c r="AH161" s="180"/>
      <c r="AI161" s="180"/>
      <c r="AJ161" s="181" t="s">
        <v>40</v>
      </c>
      <c r="AK161"/>
      <c r="AL161" s="2"/>
    </row>
    <row r="162" spans="17:38" ht="14.25" hidden="1">
      <c r="Q162" s="1"/>
      <c r="R162" s="182"/>
      <c r="S162" s="1"/>
      <c r="T162" s="1"/>
      <c r="U162" s="1"/>
      <c r="V162" s="1"/>
      <c r="W162" s="1"/>
      <c r="X162" s="183"/>
      <c r="Y162" s="183"/>
      <c r="Z162" s="183"/>
      <c r="AA162" s="183"/>
      <c r="AB162" s="183"/>
      <c r="AC162" s="183"/>
      <c r="AD162" s="183"/>
      <c r="AE162" s="183"/>
      <c r="AF162" s="183"/>
      <c r="AG162" s="183"/>
      <c r="AH162" s="183"/>
      <c r="AI162" s="183"/>
      <c r="AJ162" s="183"/>
      <c r="AK162"/>
      <c r="AL162" s="2"/>
    </row>
    <row r="163" spans="17:38" ht="14.25" hidden="1">
      <c r="Q163" s="1"/>
      <c r="R163" s="184"/>
      <c r="S163" s="185"/>
      <c r="T163" s="185"/>
      <c r="U163" s="150"/>
      <c r="V163" s="59"/>
      <c r="W163" s="25"/>
      <c r="X163" s="186"/>
      <c r="Y163" s="186"/>
      <c r="Z163" s="186"/>
      <c r="AA163" s="186"/>
      <c r="AB163" s="186"/>
      <c r="AC163" s="186"/>
      <c r="AD163" s="186"/>
      <c r="AE163" s="186"/>
      <c r="AF163" s="186"/>
      <c r="AG163" s="186"/>
      <c r="AH163" s="186"/>
      <c r="AI163" s="186"/>
      <c r="AJ163" s="186"/>
      <c r="AK163"/>
      <c r="AL163" s="2"/>
    </row>
    <row r="164" spans="17:38" ht="14.25" hidden="1">
      <c r="Q164" s="1"/>
      <c r="R164" s="184"/>
      <c r="S164" s="75"/>
      <c r="T164" s="149"/>
      <c r="U164" s="150"/>
      <c r="V164" s="59"/>
      <c r="W164" s="25"/>
      <c r="X164" s="186"/>
      <c r="Y164" s="186"/>
      <c r="Z164" s="186"/>
      <c r="AA164" s="186"/>
      <c r="AB164" s="186"/>
      <c r="AC164" s="186"/>
      <c r="AD164" s="186"/>
      <c r="AE164" s="186"/>
      <c r="AF164" s="186"/>
      <c r="AG164" s="186"/>
      <c r="AH164" s="186"/>
      <c r="AI164" s="186"/>
      <c r="AJ164" s="186"/>
      <c r="AK164"/>
      <c r="AL164" s="2"/>
    </row>
    <row r="165" spans="17:38" ht="14.25" hidden="1">
      <c r="Q165" s="1"/>
      <c r="R165" s="184"/>
      <c r="S165" s="75"/>
      <c r="T165" s="149"/>
      <c r="U165" s="150"/>
      <c r="V165" s="59"/>
      <c r="W165" s="25"/>
      <c r="X165" s="188"/>
      <c r="Y165" s="188"/>
      <c r="Z165" s="188"/>
      <c r="AA165" s="188"/>
      <c r="AB165" s="188"/>
      <c r="AC165" s="188"/>
      <c r="AD165" s="188"/>
      <c r="AE165" s="188"/>
      <c r="AF165" s="188"/>
      <c r="AG165" s="188"/>
      <c r="AH165" s="188"/>
      <c r="AI165" s="188"/>
      <c r="AJ165" s="188"/>
      <c r="AK165"/>
      <c r="AL165" s="2"/>
    </row>
    <row r="166" spans="17:38" ht="14.25" hidden="1">
      <c r="Q166" s="1"/>
      <c r="R166" s="184"/>
      <c r="S166" s="189"/>
      <c r="T166" s="190"/>
      <c r="U166" s="150"/>
      <c r="V166" s="110"/>
      <c r="W166" s="25"/>
      <c r="X166" s="186"/>
      <c r="Y166" s="186"/>
      <c r="Z166" s="186"/>
      <c r="AA166" s="186"/>
      <c r="AB166" s="186"/>
      <c r="AC166" s="186"/>
      <c r="AD166" s="186"/>
      <c r="AE166" s="186"/>
      <c r="AF166" s="186"/>
      <c r="AG166" s="186"/>
      <c r="AH166" s="186"/>
      <c r="AI166" s="186"/>
      <c r="AJ166" s="186"/>
      <c r="AK166"/>
      <c r="AL166" s="2"/>
    </row>
    <row r="167" spans="17:38" ht="14.25" hidden="1">
      <c r="Q167" s="1"/>
      <c r="R167" s="184"/>
      <c r="S167" s="75"/>
      <c r="T167" s="149"/>
      <c r="U167" s="150"/>
      <c r="V167" s="110"/>
      <c r="W167" s="25"/>
      <c r="X167" s="186"/>
      <c r="Y167" s="186"/>
      <c r="Z167" s="186"/>
      <c r="AA167" s="186"/>
      <c r="AB167" s="186"/>
      <c r="AC167" s="186"/>
      <c r="AD167" s="186"/>
      <c r="AE167" s="186"/>
      <c r="AF167" s="186"/>
      <c r="AG167" s="186"/>
      <c r="AH167" s="186"/>
      <c r="AI167" s="186"/>
      <c r="AJ167" s="186"/>
      <c r="AK167"/>
      <c r="AL167" s="2"/>
    </row>
    <row r="168" spans="17:38" ht="14.25" hidden="1">
      <c r="Q168" s="1"/>
      <c r="R168" s="184"/>
      <c r="S168" s="75"/>
      <c r="T168" s="149"/>
      <c r="U168" s="150"/>
      <c r="V168" s="110"/>
      <c r="W168" s="25"/>
      <c r="X168" s="188"/>
      <c r="Y168" s="188"/>
      <c r="Z168" s="188"/>
      <c r="AA168" s="188"/>
      <c r="AB168" s="188"/>
      <c r="AC168" s="188"/>
      <c r="AD168" s="188"/>
      <c r="AE168" s="188"/>
      <c r="AF168" s="188"/>
      <c r="AG168" s="188"/>
      <c r="AH168" s="188"/>
      <c r="AI168" s="188"/>
      <c r="AJ168" s="188"/>
      <c r="AK168"/>
      <c r="AL168" s="2"/>
    </row>
    <row r="169" spans="17:38" ht="14.25" hidden="1">
      <c r="Q169" s="1"/>
      <c r="R169" s="184"/>
      <c r="S169" s="189"/>
      <c r="T169" s="190"/>
      <c r="U169" s="150"/>
      <c r="V169" s="110"/>
      <c r="W169" s="25"/>
      <c r="X169" s="186"/>
      <c r="Y169" s="186"/>
      <c r="Z169" s="186"/>
      <c r="AA169" s="186"/>
      <c r="AB169" s="186"/>
      <c r="AC169" s="186"/>
      <c r="AD169" s="186"/>
      <c r="AE169" s="186"/>
      <c r="AF169" s="186"/>
      <c r="AG169" s="186"/>
      <c r="AH169" s="186"/>
      <c r="AI169" s="186"/>
      <c r="AJ169" s="186"/>
      <c r="AK169"/>
      <c r="AL169" s="2"/>
    </row>
    <row r="170" spans="17:38" ht="14.25" hidden="1">
      <c r="Q170" s="1"/>
      <c r="R170" s="184"/>
      <c r="S170" s="190"/>
      <c r="T170" s="190"/>
      <c r="U170" s="150"/>
      <c r="V170" s="110"/>
      <c r="W170" s="25"/>
      <c r="X170" s="186"/>
      <c r="Y170" s="186"/>
      <c r="Z170" s="186"/>
      <c r="AA170" s="186"/>
      <c r="AB170" s="186"/>
      <c r="AC170" s="186"/>
      <c r="AD170" s="186"/>
      <c r="AE170" s="186"/>
      <c r="AF170" s="186"/>
      <c r="AG170" s="186"/>
      <c r="AH170" s="186"/>
      <c r="AI170" s="186"/>
      <c r="AJ170" s="186"/>
      <c r="AK170"/>
      <c r="AL170" s="2"/>
    </row>
    <row r="171" spans="17:38" ht="14.25" hidden="1">
      <c r="Q171" s="1"/>
      <c r="R171" s="184"/>
      <c r="S171" s="190"/>
      <c r="T171" s="190"/>
      <c r="U171" s="150"/>
      <c r="V171" s="110"/>
      <c r="W171" s="25"/>
      <c r="X171" s="188"/>
      <c r="Y171" s="188"/>
      <c r="Z171" s="188"/>
      <c r="AA171" s="188"/>
      <c r="AB171" s="188"/>
      <c r="AC171" s="188"/>
      <c r="AD171" s="188"/>
      <c r="AE171" s="188"/>
      <c r="AF171" s="188"/>
      <c r="AG171" s="188"/>
      <c r="AH171" s="188"/>
      <c r="AI171" s="188"/>
      <c r="AJ171" s="188"/>
      <c r="AK171"/>
      <c r="AL171" s="2"/>
    </row>
    <row r="172" spans="17:38" ht="14.25" hidden="1">
      <c r="Q172" s="1"/>
      <c r="R172" s="184"/>
      <c r="S172" s="190"/>
      <c r="T172" s="190"/>
      <c r="U172" s="150"/>
      <c r="V172" s="110"/>
      <c r="W172" s="25"/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86"/>
      <c r="AK172"/>
      <c r="AL172" s="2"/>
    </row>
    <row r="173" spans="17:38" ht="14.25" hidden="1">
      <c r="Q173" s="1"/>
      <c r="R173" s="184"/>
      <c r="S173" s="75"/>
      <c r="T173" s="141"/>
      <c r="U173" s="150"/>
      <c r="V173" s="59"/>
      <c r="W173" s="25"/>
      <c r="X173" s="186"/>
      <c r="Y173" s="186"/>
      <c r="Z173" s="186"/>
      <c r="AA173" s="186"/>
      <c r="AB173" s="186"/>
      <c r="AC173" s="186"/>
      <c r="AD173" s="186"/>
      <c r="AE173" s="186"/>
      <c r="AF173" s="186"/>
      <c r="AG173" s="186"/>
      <c r="AH173" s="186"/>
      <c r="AI173" s="186"/>
      <c r="AJ173" s="186"/>
      <c r="AK173"/>
      <c r="AL173" s="2"/>
    </row>
    <row r="174" spans="17:38" ht="14.25" hidden="1">
      <c r="Q174" s="1"/>
      <c r="R174" s="184"/>
      <c r="S174" s="75"/>
      <c r="T174" s="141"/>
      <c r="U174" s="150"/>
      <c r="V174" s="59"/>
      <c r="W174" s="25"/>
      <c r="X174" s="188"/>
      <c r="Y174" s="188"/>
      <c r="Z174" s="188"/>
      <c r="AA174" s="188"/>
      <c r="AB174" s="188"/>
      <c r="AC174" s="188"/>
      <c r="AD174" s="188"/>
      <c r="AE174" s="188"/>
      <c r="AF174" s="188"/>
      <c r="AG174" s="188"/>
      <c r="AH174" s="188"/>
      <c r="AI174" s="188"/>
      <c r="AJ174" s="188"/>
      <c r="AK174"/>
      <c r="AL174" s="2"/>
    </row>
    <row r="175" spans="24:38" ht="14.25" hidden="1">
      <c r="X175" s="191"/>
      <c r="Y175" s="191"/>
      <c r="Z175" s="191"/>
      <c r="AA175" s="191"/>
      <c r="AB175" s="191"/>
      <c r="AC175" s="191"/>
      <c r="AD175" s="191"/>
      <c r="AE175" s="191"/>
      <c r="AF175" s="191"/>
      <c r="AG175" s="191"/>
      <c r="AH175" s="191"/>
      <c r="AI175" s="191"/>
      <c r="AJ175" s="181"/>
      <c r="AK175"/>
      <c r="AL175" s="2"/>
    </row>
    <row r="176" spans="24:36" ht="13.5" customHeight="1" hidden="1">
      <c r="X176" s="191"/>
      <c r="Y176" s="191"/>
      <c r="Z176" s="191"/>
      <c r="AA176" s="191"/>
      <c r="AB176" s="191"/>
      <c r="AC176" s="191"/>
      <c r="AD176" s="191"/>
      <c r="AE176" s="191"/>
      <c r="AF176" s="191"/>
      <c r="AG176" s="191"/>
      <c r="AH176" s="191"/>
      <c r="AI176" s="193"/>
      <c r="AJ176" s="191"/>
    </row>
    <row r="177" spans="17:36" ht="13.5" customHeight="1">
      <c r="Q177" s="1"/>
      <c r="R177" s="1"/>
      <c r="S177" s="1"/>
      <c r="T177" s="1"/>
      <c r="U177" s="1"/>
      <c r="V177" s="1"/>
      <c r="W177" s="1"/>
      <c r="X177" s="193"/>
      <c r="Y177" s="193"/>
      <c r="Z177" s="193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1"/>
    </row>
    <row r="178" spans="17:36" ht="13.5" customHeight="1">
      <c r="Q178" s="1"/>
      <c r="R178" s="256"/>
      <c r="S178" s="11"/>
      <c r="T178" s="11"/>
      <c r="U178" s="11"/>
      <c r="V178" s="11"/>
      <c r="W178" s="11"/>
      <c r="X178" s="195"/>
      <c r="Y178" s="195"/>
      <c r="Z178" s="195"/>
      <c r="AA178" s="195"/>
      <c r="AB178" s="195"/>
      <c r="AC178" s="195"/>
      <c r="AD178" s="195"/>
      <c r="AE178" s="195"/>
      <c r="AF178" s="195"/>
      <c r="AG178" s="195"/>
      <c r="AH178" s="195"/>
      <c r="AI178" s="195"/>
      <c r="AJ178" s="191"/>
    </row>
    <row r="179" spans="17:36" ht="13.5" customHeight="1">
      <c r="Q179" s="1"/>
      <c r="R179" s="11"/>
      <c r="S179" s="257"/>
      <c r="T179" s="257"/>
      <c r="U179" s="257"/>
      <c r="V179" s="257"/>
      <c r="W179" s="258"/>
      <c r="X179" s="195"/>
      <c r="Y179" s="259"/>
      <c r="Z179" s="259"/>
      <c r="AA179" s="259"/>
      <c r="AB179" s="259"/>
      <c r="AC179" s="259"/>
      <c r="AD179" s="259"/>
      <c r="AE179" s="259"/>
      <c r="AF179" s="259"/>
      <c r="AG179" s="259"/>
      <c r="AH179" s="259"/>
      <c r="AI179" s="198"/>
      <c r="AJ179" s="191"/>
    </row>
    <row r="180" spans="17:36" ht="13.5" customHeight="1">
      <c r="Q180" s="1"/>
      <c r="R180" s="75"/>
      <c r="S180" s="75"/>
      <c r="T180" s="75"/>
      <c r="U180" s="260"/>
      <c r="V180" s="75"/>
      <c r="W180" s="42"/>
      <c r="X180" s="261"/>
      <c r="Y180" s="261"/>
      <c r="Z180" s="261"/>
      <c r="AA180" s="261"/>
      <c r="AB180" s="261"/>
      <c r="AC180" s="261"/>
      <c r="AD180" s="261"/>
      <c r="AE180" s="261"/>
      <c r="AF180" s="261"/>
      <c r="AG180" s="261"/>
      <c r="AH180" s="261"/>
      <c r="AI180" s="261"/>
      <c r="AJ180" s="191"/>
    </row>
    <row r="181" spans="17:35" ht="13.5" customHeight="1">
      <c r="Q181" s="1"/>
      <c r="R181" s="75"/>
      <c r="S181" s="75"/>
      <c r="T181" s="75"/>
      <c r="U181" s="75"/>
      <c r="V181" s="75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</row>
    <row r="182" spans="17:35" ht="13.5" customHeight="1">
      <c r="Q182" s="1"/>
      <c r="R182" s="75"/>
      <c r="S182" s="86"/>
      <c r="T182" s="86"/>
      <c r="U182" s="150"/>
      <c r="V182" s="59"/>
      <c r="W182" s="262"/>
      <c r="X182" s="262"/>
      <c r="Y182" s="262"/>
      <c r="Z182" s="262"/>
      <c r="AA182" s="262"/>
      <c r="AB182" s="262"/>
      <c r="AC182" s="262"/>
      <c r="AD182" s="262"/>
      <c r="AE182" s="262"/>
      <c r="AF182" s="262"/>
      <c r="AG182" s="262"/>
      <c r="AH182" s="262"/>
      <c r="AI182" s="262"/>
    </row>
    <row r="183" spans="17:35" ht="13.5" customHeight="1">
      <c r="Q183" s="1"/>
      <c r="R183" s="75"/>
      <c r="S183" s="75"/>
      <c r="T183" s="75"/>
      <c r="U183" s="150"/>
      <c r="V183" s="59"/>
      <c r="W183" s="262"/>
      <c r="X183" s="262"/>
      <c r="Y183" s="262"/>
      <c r="Z183" s="262"/>
      <c r="AA183" s="262"/>
      <c r="AB183" s="262"/>
      <c r="AC183" s="262"/>
      <c r="AD183" s="262"/>
      <c r="AE183" s="262"/>
      <c r="AF183" s="262"/>
      <c r="AG183" s="262"/>
      <c r="AH183" s="262"/>
      <c r="AI183" s="262"/>
    </row>
    <row r="184" spans="17:35" ht="13.5" customHeight="1">
      <c r="Q184" s="1"/>
      <c r="R184" s="75"/>
      <c r="S184" s="75"/>
      <c r="T184" s="86"/>
      <c r="U184" s="150"/>
      <c r="V184" s="59"/>
      <c r="W184" s="262"/>
      <c r="X184" s="262"/>
      <c r="Y184" s="262"/>
      <c r="Z184" s="262"/>
      <c r="AA184" s="262"/>
      <c r="AB184" s="262"/>
      <c r="AC184" s="262"/>
      <c r="AD184" s="262"/>
      <c r="AE184" s="262"/>
      <c r="AF184" s="262"/>
      <c r="AG184" s="262"/>
      <c r="AH184" s="262"/>
      <c r="AI184" s="262"/>
    </row>
    <row r="185" spans="17:35" ht="13.5" customHeight="1">
      <c r="Q185" s="1"/>
      <c r="R185" s="75"/>
      <c r="S185" s="75"/>
      <c r="T185" s="75"/>
      <c r="U185" s="150"/>
      <c r="V185" s="59"/>
      <c r="W185" s="262"/>
      <c r="X185" s="262"/>
      <c r="Y185" s="262"/>
      <c r="Z185" s="262"/>
      <c r="AA185" s="262"/>
      <c r="AB185" s="262"/>
      <c r="AC185" s="262"/>
      <c r="AD185" s="262"/>
      <c r="AE185" s="262"/>
      <c r="AF185" s="262"/>
      <c r="AG185" s="262"/>
      <c r="AH185" s="262"/>
      <c r="AI185" s="262"/>
    </row>
    <row r="186" spans="17:35" ht="13.5" customHeight="1">
      <c r="Q186" s="1"/>
      <c r="R186" s="75"/>
      <c r="S186" s="75"/>
      <c r="T186" s="141"/>
      <c r="U186" s="150"/>
      <c r="V186" s="59"/>
      <c r="W186" s="262"/>
      <c r="X186" s="262"/>
      <c r="Y186" s="262"/>
      <c r="Z186" s="262"/>
      <c r="AA186" s="262"/>
      <c r="AB186" s="262"/>
      <c r="AC186" s="262"/>
      <c r="AD186" s="262"/>
      <c r="AE186" s="262"/>
      <c r="AF186" s="262"/>
      <c r="AG186" s="262"/>
      <c r="AH186" s="262"/>
      <c r="AI186" s="262"/>
    </row>
    <row r="187" spans="17:35" ht="13.5" customHeight="1">
      <c r="Q187" s="1"/>
      <c r="R187" s="75"/>
      <c r="S187" s="75"/>
      <c r="T187" s="75"/>
      <c r="U187" s="150"/>
      <c r="V187" s="59"/>
      <c r="W187" s="262"/>
      <c r="X187" s="262"/>
      <c r="Y187" s="262"/>
      <c r="Z187" s="262"/>
      <c r="AA187" s="262"/>
      <c r="AB187" s="262"/>
      <c r="AC187" s="262"/>
      <c r="AD187" s="262"/>
      <c r="AE187" s="262"/>
      <c r="AF187" s="262"/>
      <c r="AG187" s="262"/>
      <c r="AH187" s="262"/>
      <c r="AI187" s="262"/>
    </row>
    <row r="188" spans="17:35" ht="13.5" customHeight="1">
      <c r="Q188" s="1"/>
      <c r="R188" s="75"/>
      <c r="S188" s="75"/>
      <c r="T188" s="190"/>
      <c r="U188" s="150"/>
      <c r="V188" s="110"/>
      <c r="W188" s="262"/>
      <c r="X188" s="262"/>
      <c r="Y188" s="262"/>
      <c r="Z188" s="262"/>
      <c r="AA188" s="262"/>
      <c r="AB188" s="262"/>
      <c r="AC188" s="262"/>
      <c r="AD188" s="262"/>
      <c r="AE188" s="262"/>
      <c r="AF188" s="262"/>
      <c r="AG188" s="262"/>
      <c r="AH188" s="262"/>
      <c r="AI188" s="262"/>
    </row>
    <row r="189" spans="17:35" ht="13.5" customHeight="1">
      <c r="Q189" s="1"/>
      <c r="R189" s="75"/>
      <c r="S189" s="75"/>
      <c r="T189" s="75"/>
      <c r="U189" s="150"/>
      <c r="V189" s="110"/>
      <c r="W189" s="262"/>
      <c r="X189" s="262"/>
      <c r="Y189" s="262"/>
      <c r="Z189" s="262"/>
      <c r="AA189" s="262"/>
      <c r="AB189" s="262"/>
      <c r="AC189" s="262"/>
      <c r="AD189" s="262"/>
      <c r="AE189" s="262"/>
      <c r="AF189" s="262"/>
      <c r="AG189" s="262"/>
      <c r="AH189" s="262"/>
      <c r="AI189" s="262"/>
    </row>
    <row r="190" spans="17:35" ht="13.5" customHeight="1">
      <c r="Q190" s="1"/>
      <c r="R190" s="75"/>
      <c r="S190" s="75"/>
      <c r="T190" s="141"/>
      <c r="U190" s="150"/>
      <c r="V190" s="110"/>
      <c r="W190" s="262"/>
      <c r="X190" s="262"/>
      <c r="Y190" s="262"/>
      <c r="Z190" s="262"/>
      <c r="AA190" s="262"/>
      <c r="AB190" s="262"/>
      <c r="AC190" s="262"/>
      <c r="AD190" s="262"/>
      <c r="AE190" s="262"/>
      <c r="AF190" s="262"/>
      <c r="AG190" s="262"/>
      <c r="AH190" s="262"/>
      <c r="AI190" s="262"/>
    </row>
    <row r="191" spans="17:35" ht="13.5" customHeight="1">
      <c r="Q191" s="1"/>
      <c r="R191" s="75"/>
      <c r="S191" s="75"/>
      <c r="T191" s="141"/>
      <c r="U191" s="150"/>
      <c r="V191" s="59"/>
      <c r="W191" s="262"/>
      <c r="X191" s="262"/>
      <c r="Y191" s="262"/>
      <c r="Z191" s="262"/>
      <c r="AA191" s="262"/>
      <c r="AB191" s="262"/>
      <c r="AC191" s="262"/>
      <c r="AD191" s="262"/>
      <c r="AE191" s="262"/>
      <c r="AF191" s="262"/>
      <c r="AG191" s="262"/>
      <c r="AH191" s="262"/>
      <c r="AI191" s="262"/>
    </row>
    <row r="192" spans="17:35" ht="13.5" customHeight="1">
      <c r="Q192" s="1"/>
      <c r="R192" s="75"/>
      <c r="S192" s="75"/>
      <c r="T192" s="141"/>
      <c r="U192" s="263"/>
      <c r="V192" s="59"/>
      <c r="W192" s="262"/>
      <c r="X192" s="262"/>
      <c r="Y192" s="262"/>
      <c r="Z192" s="262"/>
      <c r="AA192" s="262"/>
      <c r="AB192" s="262"/>
      <c r="AC192" s="262"/>
      <c r="AD192" s="262"/>
      <c r="AE192" s="262"/>
      <c r="AF192" s="262"/>
      <c r="AG192" s="262"/>
      <c r="AH192" s="262"/>
      <c r="AI192" s="262"/>
    </row>
    <row r="193" spans="17:35" ht="13.5" customHeight="1">
      <c r="Q193" s="1"/>
      <c r="R193" s="75"/>
      <c r="S193" s="75"/>
      <c r="T193" s="75"/>
      <c r="U193" s="150"/>
      <c r="V193" s="59"/>
      <c r="W193" s="262"/>
      <c r="X193" s="262"/>
      <c r="Y193" s="262"/>
      <c r="Z193" s="262"/>
      <c r="AA193" s="262"/>
      <c r="AB193" s="262"/>
      <c r="AC193" s="262"/>
      <c r="AD193" s="262"/>
      <c r="AE193" s="262"/>
      <c r="AF193" s="262"/>
      <c r="AG193" s="262"/>
      <c r="AH193" s="262"/>
      <c r="AI193" s="262"/>
    </row>
    <row r="194" spans="17:35" ht="13.5" customHeight="1">
      <c r="Q194" s="1"/>
      <c r="R194" s="75"/>
      <c r="S194" s="75"/>
      <c r="T194" s="141"/>
      <c r="U194" s="150"/>
      <c r="V194" s="59"/>
      <c r="W194" s="262"/>
      <c r="X194" s="262"/>
      <c r="Y194" s="262"/>
      <c r="Z194" s="262"/>
      <c r="AA194" s="262"/>
      <c r="AB194" s="262"/>
      <c r="AC194" s="262"/>
      <c r="AD194" s="262"/>
      <c r="AE194" s="262"/>
      <c r="AF194" s="262"/>
      <c r="AG194" s="262"/>
      <c r="AH194" s="262"/>
      <c r="AI194" s="262"/>
    </row>
    <row r="195" spans="17:35" ht="13.5" customHeight="1">
      <c r="Q195" s="1"/>
      <c r="R195" s="75"/>
      <c r="S195" s="75"/>
      <c r="T195" s="75"/>
      <c r="U195" s="150"/>
      <c r="V195" s="59"/>
      <c r="W195" s="262"/>
      <c r="X195" s="262"/>
      <c r="Y195" s="262"/>
      <c r="Z195" s="262"/>
      <c r="AA195" s="262"/>
      <c r="AB195" s="262"/>
      <c r="AC195" s="262"/>
      <c r="AD195" s="262"/>
      <c r="AE195" s="262"/>
      <c r="AF195" s="262"/>
      <c r="AG195" s="262"/>
      <c r="AH195" s="262"/>
      <c r="AI195" s="262"/>
    </row>
    <row r="196" spans="17:35" ht="13.5" customHeight="1">
      <c r="Q196" s="1"/>
      <c r="R196" s="75"/>
      <c r="S196" s="75"/>
      <c r="T196" s="86"/>
      <c r="U196" s="150"/>
      <c r="V196" s="59"/>
      <c r="W196" s="262"/>
      <c r="X196" s="262"/>
      <c r="Y196" s="262"/>
      <c r="Z196" s="262"/>
      <c r="AA196" s="262"/>
      <c r="AB196" s="262"/>
      <c r="AC196" s="262"/>
      <c r="AD196" s="262"/>
      <c r="AE196" s="262"/>
      <c r="AF196" s="262"/>
      <c r="AG196" s="262"/>
      <c r="AH196" s="262"/>
      <c r="AI196" s="262"/>
    </row>
    <row r="197" spans="17:35" ht="13.5" customHeight="1">
      <c r="Q197" s="1"/>
      <c r="R197" s="75"/>
      <c r="S197" s="75"/>
      <c r="T197" s="75"/>
      <c r="U197" s="150"/>
      <c r="V197" s="59"/>
      <c r="W197" s="262"/>
      <c r="X197" s="262"/>
      <c r="Y197" s="262"/>
      <c r="Z197" s="262"/>
      <c r="AA197" s="262"/>
      <c r="AB197" s="262"/>
      <c r="AC197" s="262"/>
      <c r="AD197" s="262"/>
      <c r="AE197" s="262"/>
      <c r="AF197" s="262"/>
      <c r="AG197" s="262"/>
      <c r="AH197" s="262"/>
      <c r="AI197" s="262"/>
    </row>
    <row r="198" spans="17:35" ht="13.5" customHeight="1">
      <c r="Q198" s="1"/>
      <c r="R198" s="75"/>
      <c r="S198" s="75"/>
      <c r="T198" s="141"/>
      <c r="U198" s="150"/>
      <c r="V198" s="110"/>
      <c r="W198" s="262"/>
      <c r="X198" s="262"/>
      <c r="Y198" s="262"/>
      <c r="Z198" s="262"/>
      <c r="AA198" s="262"/>
      <c r="AB198" s="262"/>
      <c r="AC198" s="262"/>
      <c r="AD198" s="262"/>
      <c r="AE198" s="262"/>
      <c r="AF198" s="262"/>
      <c r="AG198" s="262"/>
      <c r="AH198" s="262"/>
      <c r="AI198" s="262"/>
    </row>
    <row r="199" spans="17:35" ht="13.5" customHeight="1">
      <c r="Q199" s="1"/>
      <c r="R199" s="75"/>
      <c r="S199" s="75"/>
      <c r="T199" s="141"/>
      <c r="U199" s="150"/>
      <c r="V199" s="59"/>
      <c r="W199" s="262"/>
      <c r="X199" s="262"/>
      <c r="Y199" s="262"/>
      <c r="Z199" s="262"/>
      <c r="AA199" s="262"/>
      <c r="AB199" s="262"/>
      <c r="AC199" s="262"/>
      <c r="AD199" s="262"/>
      <c r="AE199" s="262"/>
      <c r="AF199" s="262"/>
      <c r="AG199" s="262"/>
      <c r="AH199" s="262"/>
      <c r="AI199" s="262"/>
    </row>
    <row r="200" spans="17:35" ht="13.5" customHeight="1">
      <c r="Q200" s="1"/>
      <c r="R200" s="75"/>
      <c r="S200" s="75"/>
      <c r="T200" s="141"/>
      <c r="U200" s="150"/>
      <c r="V200" s="59"/>
      <c r="W200" s="262"/>
      <c r="X200" s="262"/>
      <c r="Y200" s="262"/>
      <c r="Z200" s="262"/>
      <c r="AA200" s="262"/>
      <c r="AB200" s="262"/>
      <c r="AC200" s="262"/>
      <c r="AD200" s="262"/>
      <c r="AE200" s="262"/>
      <c r="AF200" s="262"/>
      <c r="AG200" s="262"/>
      <c r="AH200" s="262"/>
      <c r="AI200" s="262"/>
    </row>
    <row r="201" spans="17:35" ht="13.5" customHeight="1">
      <c r="Q201" s="1"/>
      <c r="R201" s="75"/>
      <c r="S201" s="75"/>
      <c r="T201" s="141"/>
      <c r="U201" s="150"/>
      <c r="V201" s="59"/>
      <c r="W201" s="262"/>
      <c r="X201" s="262"/>
      <c r="Y201" s="262"/>
      <c r="Z201" s="262"/>
      <c r="AA201" s="262"/>
      <c r="AB201" s="262"/>
      <c r="AC201" s="262"/>
      <c r="AD201" s="262"/>
      <c r="AE201" s="262"/>
      <c r="AF201" s="262"/>
      <c r="AG201" s="262"/>
      <c r="AH201" s="262"/>
      <c r="AI201" s="262"/>
    </row>
    <row r="202" spans="17:35" ht="13.5" customHeight="1">
      <c r="Q202" s="1"/>
      <c r="R202" s="75"/>
      <c r="S202" s="75"/>
      <c r="T202" s="141"/>
      <c r="U202" s="150"/>
      <c r="V202" s="110"/>
      <c r="W202" s="262"/>
      <c r="X202" s="262"/>
      <c r="Y202" s="262"/>
      <c r="Z202" s="262"/>
      <c r="AA202" s="262"/>
      <c r="AB202" s="262"/>
      <c r="AC202" s="262"/>
      <c r="AD202" s="262"/>
      <c r="AE202" s="262"/>
      <c r="AF202" s="262"/>
      <c r="AG202" s="262"/>
      <c r="AH202" s="262"/>
      <c r="AI202" s="262"/>
    </row>
    <row r="203" spans="17:35" ht="13.5" customHeight="1">
      <c r="Q203" s="1"/>
      <c r="R203" s="75"/>
      <c r="S203" s="75"/>
      <c r="T203" s="75"/>
      <c r="U203" s="150"/>
      <c r="V203" s="59"/>
      <c r="W203" s="262"/>
      <c r="X203" s="262"/>
      <c r="Y203" s="262"/>
      <c r="Z203" s="262"/>
      <c r="AA203" s="262"/>
      <c r="AB203" s="262"/>
      <c r="AC203" s="262"/>
      <c r="AD203" s="262"/>
      <c r="AE203" s="262"/>
      <c r="AF203" s="262"/>
      <c r="AG203" s="262"/>
      <c r="AH203" s="262"/>
      <c r="AI203" s="262"/>
    </row>
    <row r="204" spans="17:35" ht="13.5" customHeight="1">
      <c r="Q204" s="1"/>
      <c r="R204" s="75"/>
      <c r="S204" s="75"/>
      <c r="T204" s="86"/>
      <c r="U204" s="263"/>
      <c r="V204" s="59"/>
      <c r="W204" s="262"/>
      <c r="X204" s="262"/>
      <c r="Y204" s="262"/>
      <c r="Z204" s="262"/>
      <c r="AA204" s="262"/>
      <c r="AB204" s="262"/>
      <c r="AC204" s="262"/>
      <c r="AD204" s="262"/>
      <c r="AE204" s="262"/>
      <c r="AF204" s="262"/>
      <c r="AG204" s="262"/>
      <c r="AH204" s="262"/>
      <c r="AI204" s="262"/>
    </row>
    <row r="205" spans="17:35" ht="13.5" customHeight="1">
      <c r="Q205" s="1"/>
      <c r="R205" s="75"/>
      <c r="S205" s="75"/>
      <c r="T205" s="75"/>
      <c r="U205" s="150"/>
      <c r="V205" s="59"/>
      <c r="W205" s="262"/>
      <c r="X205" s="262"/>
      <c r="Y205" s="262"/>
      <c r="Z205" s="262"/>
      <c r="AA205" s="262"/>
      <c r="AB205" s="262"/>
      <c r="AC205" s="262"/>
      <c r="AD205" s="262"/>
      <c r="AE205" s="262"/>
      <c r="AF205" s="262"/>
      <c r="AG205" s="262"/>
      <c r="AH205" s="262"/>
      <c r="AI205" s="262"/>
    </row>
    <row r="206" spans="17:35" ht="13.5" customHeight="1">
      <c r="Q206" s="1"/>
      <c r="R206" s="1"/>
      <c r="S206" s="1"/>
      <c r="T206" s="1"/>
      <c r="U206" s="1"/>
      <c r="V206" s="1"/>
      <c r="W206" s="262"/>
      <c r="X206" s="262"/>
      <c r="Y206" s="262"/>
      <c r="Z206" s="262"/>
      <c r="AA206" s="262"/>
      <c r="AB206" s="262"/>
      <c r="AC206" s="262"/>
      <c r="AD206" s="262"/>
      <c r="AE206" s="262"/>
      <c r="AF206" s="262"/>
      <c r="AG206" s="262"/>
      <c r="AH206" s="262"/>
      <c r="AI206" s="262"/>
    </row>
    <row r="207" spans="17:35" ht="13.5" customHeight="1">
      <c r="Q207" s="1"/>
      <c r="R207" s="1"/>
      <c r="S207" s="1"/>
      <c r="T207" s="1"/>
      <c r="U207" s="1"/>
      <c r="V207" s="1"/>
      <c r="W207" s="262"/>
      <c r="X207" s="262"/>
      <c r="Y207" s="262"/>
      <c r="Z207" s="262"/>
      <c r="AA207" s="262"/>
      <c r="AB207" s="262"/>
      <c r="AC207" s="262"/>
      <c r="AD207" s="262"/>
      <c r="AE207" s="262"/>
      <c r="AF207" s="262"/>
      <c r="AG207" s="262"/>
      <c r="AH207" s="262"/>
      <c r="AI207" s="262"/>
    </row>
    <row r="208" spans="17:35" ht="13.5" customHeight="1">
      <c r="Q208" s="1"/>
      <c r="R208" s="184"/>
      <c r="S208" s="185"/>
      <c r="T208" s="185"/>
      <c r="U208" s="150"/>
      <c r="V208" s="59"/>
      <c r="W208" s="262"/>
      <c r="X208" s="262"/>
      <c r="Y208" s="262"/>
      <c r="Z208" s="262"/>
      <c r="AA208" s="262"/>
      <c r="AB208" s="262"/>
      <c r="AC208" s="262"/>
      <c r="AD208" s="262"/>
      <c r="AE208" s="262"/>
      <c r="AF208" s="262"/>
      <c r="AG208" s="262"/>
      <c r="AH208" s="262"/>
      <c r="AI208" s="262"/>
    </row>
    <row r="209" spans="17:35" ht="13.5" customHeight="1">
      <c r="Q209" s="1"/>
      <c r="R209" s="184"/>
      <c r="S209" s="75"/>
      <c r="T209" s="149"/>
      <c r="U209" s="150"/>
      <c r="V209" s="59"/>
      <c r="W209" s="262"/>
      <c r="X209" s="262"/>
      <c r="Y209" s="262"/>
      <c r="Z209" s="262"/>
      <c r="AA209" s="262"/>
      <c r="AB209" s="262"/>
      <c r="AC209" s="262"/>
      <c r="AD209" s="262"/>
      <c r="AE209" s="262"/>
      <c r="AF209" s="262"/>
      <c r="AG209" s="262"/>
      <c r="AH209" s="262"/>
      <c r="AI209" s="262"/>
    </row>
    <row r="210" spans="17:35" ht="13.5" customHeight="1">
      <c r="Q210" s="1"/>
      <c r="R210" s="184"/>
      <c r="S210" s="189"/>
      <c r="T210" s="190"/>
      <c r="U210" s="150"/>
      <c r="V210" s="110"/>
      <c r="W210" s="262"/>
      <c r="X210" s="262"/>
      <c r="Y210" s="262"/>
      <c r="Z210" s="262"/>
      <c r="AA210" s="262"/>
      <c r="AB210" s="262"/>
      <c r="AC210" s="262"/>
      <c r="AD210" s="262"/>
      <c r="AE210" s="262"/>
      <c r="AF210" s="262"/>
      <c r="AG210" s="262"/>
      <c r="AH210" s="262"/>
      <c r="AI210" s="262"/>
    </row>
    <row r="211" spans="17:35" ht="13.5" customHeight="1">
      <c r="Q211" s="1"/>
      <c r="R211" s="184"/>
      <c r="S211" s="75"/>
      <c r="T211" s="149"/>
      <c r="U211" s="150"/>
      <c r="V211" s="110"/>
      <c r="W211" s="262"/>
      <c r="X211" s="262"/>
      <c r="Y211" s="262"/>
      <c r="Z211" s="262"/>
      <c r="AA211" s="262"/>
      <c r="AB211" s="262"/>
      <c r="AC211" s="262"/>
      <c r="AD211" s="262"/>
      <c r="AE211" s="262"/>
      <c r="AF211" s="262"/>
      <c r="AG211" s="262"/>
      <c r="AH211" s="262"/>
      <c r="AI211" s="262"/>
    </row>
    <row r="212" spans="17:35" ht="13.5" customHeight="1">
      <c r="Q212" s="1"/>
      <c r="R212" s="184"/>
      <c r="S212" s="189"/>
      <c r="T212" s="190"/>
      <c r="U212" s="150"/>
      <c r="V212" s="110"/>
      <c r="W212" s="262"/>
      <c r="X212" s="262"/>
      <c r="Y212" s="262"/>
      <c r="Z212" s="262"/>
      <c r="AA212" s="262"/>
      <c r="AB212" s="262"/>
      <c r="AC212" s="262"/>
      <c r="AD212" s="262"/>
      <c r="AE212" s="262"/>
      <c r="AF212" s="262"/>
      <c r="AG212" s="262"/>
      <c r="AH212" s="262"/>
      <c r="AI212" s="262"/>
    </row>
    <row r="213" spans="17:35" ht="13.5" customHeight="1">
      <c r="Q213" s="1"/>
      <c r="R213" s="184"/>
      <c r="S213" s="190"/>
      <c r="T213" s="190"/>
      <c r="U213" s="150"/>
      <c r="V213" s="110"/>
      <c r="W213" s="262"/>
      <c r="X213" s="262"/>
      <c r="Y213" s="262"/>
      <c r="Z213" s="262"/>
      <c r="AA213" s="262"/>
      <c r="AB213" s="262"/>
      <c r="AC213" s="262"/>
      <c r="AD213" s="262"/>
      <c r="AE213" s="262"/>
      <c r="AF213" s="262"/>
      <c r="AG213" s="262"/>
      <c r="AH213" s="262"/>
      <c r="AI213" s="262"/>
    </row>
    <row r="214" spans="17:35" ht="13.5" customHeight="1">
      <c r="Q214" s="1"/>
      <c r="R214" s="184"/>
      <c r="S214" s="190"/>
      <c r="T214" s="190"/>
      <c r="U214" s="150"/>
      <c r="V214" s="110"/>
      <c r="W214" s="262"/>
      <c r="X214" s="262"/>
      <c r="Y214" s="262"/>
      <c r="Z214" s="262"/>
      <c r="AA214" s="262"/>
      <c r="AB214" s="262"/>
      <c r="AC214" s="262"/>
      <c r="AD214" s="262"/>
      <c r="AE214" s="262"/>
      <c r="AF214" s="262"/>
      <c r="AG214" s="262"/>
      <c r="AH214" s="262"/>
      <c r="AI214" s="262"/>
    </row>
    <row r="215" spans="17:35" ht="13.5" customHeight="1">
      <c r="Q215" s="1"/>
      <c r="R215" s="184"/>
      <c r="S215" s="75"/>
      <c r="T215" s="141"/>
      <c r="U215" s="150"/>
      <c r="V215" s="59"/>
      <c r="W215" s="262"/>
      <c r="X215" s="262"/>
      <c r="Y215" s="262"/>
      <c r="Z215" s="262"/>
      <c r="AA215" s="262"/>
      <c r="AB215" s="262"/>
      <c r="AC215" s="262"/>
      <c r="AD215" s="262"/>
      <c r="AE215" s="262"/>
      <c r="AF215" s="262"/>
      <c r="AG215" s="262"/>
      <c r="AH215" s="262"/>
      <c r="AI215" s="262"/>
    </row>
    <row r="216" spans="17:35" ht="13.5" customHeight="1"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264"/>
    </row>
    <row r="217" spans="17:34" ht="13.5" customHeight="1"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7:34" ht="13.5" customHeight="1"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7:35" ht="13.5" customHeight="1">
      <c r="Q219" s="1"/>
      <c r="R219" s="256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</row>
    <row r="220" spans="17:35" ht="13.5" customHeight="1">
      <c r="Q220" s="1"/>
      <c r="R220" s="11"/>
      <c r="S220" s="257"/>
      <c r="T220" s="257"/>
      <c r="U220" s="257"/>
      <c r="V220" s="257"/>
      <c r="W220" s="258"/>
      <c r="X220" s="11"/>
      <c r="Y220" s="257"/>
      <c r="Z220" s="257"/>
      <c r="AA220" s="257"/>
      <c r="AB220" s="257"/>
      <c r="AC220" s="257"/>
      <c r="AD220" s="257"/>
      <c r="AE220" s="257"/>
      <c r="AF220" s="257"/>
      <c r="AG220" s="257"/>
      <c r="AH220" s="257"/>
      <c r="AI220" s="17"/>
    </row>
    <row r="221" spans="17:35" ht="13.5" customHeight="1">
      <c r="Q221" s="1"/>
      <c r="R221" s="75"/>
      <c r="S221" s="75"/>
      <c r="T221" s="75"/>
      <c r="U221" s="260"/>
      <c r="V221" s="75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</row>
    <row r="222" spans="17:35" ht="13.5" customHeight="1">
      <c r="Q222" s="1"/>
      <c r="R222" s="75"/>
      <c r="S222" s="75"/>
      <c r="T222" s="75"/>
      <c r="U222" s="75"/>
      <c r="V222" s="75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</row>
    <row r="223" spans="17:35" ht="13.5" customHeight="1">
      <c r="Q223" s="1"/>
      <c r="R223" s="75"/>
      <c r="S223" s="86"/>
      <c r="T223" s="86"/>
      <c r="U223" s="150"/>
      <c r="V223" s="59"/>
      <c r="W223" s="262"/>
      <c r="X223" s="262"/>
      <c r="Y223" s="262"/>
      <c r="Z223" s="262"/>
      <c r="AA223" s="262"/>
      <c r="AB223" s="262"/>
      <c r="AC223" s="262"/>
      <c r="AD223" s="262"/>
      <c r="AE223" s="262"/>
      <c r="AF223" s="262"/>
      <c r="AG223" s="262"/>
      <c r="AH223" s="262"/>
      <c r="AI223" s="262"/>
    </row>
    <row r="224" spans="17:35" ht="13.5" customHeight="1">
      <c r="Q224" s="1"/>
      <c r="R224" s="75"/>
      <c r="S224" s="75"/>
      <c r="T224" s="75"/>
      <c r="U224" s="150"/>
      <c r="V224" s="59"/>
      <c r="W224" s="262"/>
      <c r="X224" s="262"/>
      <c r="Y224" s="262"/>
      <c r="Z224" s="262"/>
      <c r="AA224" s="262"/>
      <c r="AB224" s="262"/>
      <c r="AC224" s="262"/>
      <c r="AD224" s="262"/>
      <c r="AE224" s="262"/>
      <c r="AF224" s="262"/>
      <c r="AG224" s="262"/>
      <c r="AH224" s="262"/>
      <c r="AI224" s="262"/>
    </row>
    <row r="225" spans="17:35" ht="13.5" customHeight="1">
      <c r="Q225" s="1"/>
      <c r="R225" s="75"/>
      <c r="S225" s="75"/>
      <c r="T225" s="86"/>
      <c r="U225" s="150"/>
      <c r="V225" s="59"/>
      <c r="W225" s="262"/>
      <c r="X225" s="262"/>
      <c r="Y225" s="262"/>
      <c r="Z225" s="262"/>
      <c r="AA225" s="262"/>
      <c r="AB225" s="262"/>
      <c r="AC225" s="262"/>
      <c r="AD225" s="262"/>
      <c r="AE225" s="262"/>
      <c r="AF225" s="262"/>
      <c r="AG225" s="262"/>
      <c r="AH225" s="262"/>
      <c r="AI225" s="262"/>
    </row>
    <row r="226" spans="17:35" ht="13.5" customHeight="1">
      <c r="Q226" s="1"/>
      <c r="R226" s="75"/>
      <c r="S226" s="75"/>
      <c r="T226" s="75"/>
      <c r="U226" s="150"/>
      <c r="V226" s="59"/>
      <c r="W226" s="262"/>
      <c r="X226" s="262"/>
      <c r="Y226" s="262"/>
      <c r="Z226" s="262"/>
      <c r="AA226" s="262"/>
      <c r="AB226" s="262"/>
      <c r="AC226" s="262"/>
      <c r="AD226" s="262"/>
      <c r="AE226" s="262"/>
      <c r="AF226" s="262"/>
      <c r="AG226" s="262"/>
      <c r="AH226" s="262"/>
      <c r="AI226" s="262"/>
    </row>
    <row r="227" spans="17:35" ht="13.5" customHeight="1">
      <c r="Q227" s="1"/>
      <c r="R227" s="75"/>
      <c r="S227" s="75"/>
      <c r="T227" s="141"/>
      <c r="U227" s="150"/>
      <c r="V227" s="59"/>
      <c r="W227" s="262"/>
      <c r="X227" s="262"/>
      <c r="Y227" s="262"/>
      <c r="Z227" s="262"/>
      <c r="AA227" s="262"/>
      <c r="AB227" s="262"/>
      <c r="AC227" s="262"/>
      <c r="AD227" s="262"/>
      <c r="AE227" s="262"/>
      <c r="AF227" s="262"/>
      <c r="AG227" s="262"/>
      <c r="AH227" s="262"/>
      <c r="AI227" s="262"/>
    </row>
    <row r="228" spans="17:35" ht="13.5" customHeight="1">
      <c r="Q228" s="1"/>
      <c r="R228" s="75"/>
      <c r="S228" s="75"/>
      <c r="T228" s="75"/>
      <c r="U228" s="150"/>
      <c r="V228" s="59"/>
      <c r="W228" s="262"/>
      <c r="X228" s="262"/>
      <c r="Y228" s="262"/>
      <c r="Z228" s="262"/>
      <c r="AA228" s="262"/>
      <c r="AB228" s="262"/>
      <c r="AC228" s="262"/>
      <c r="AD228" s="262"/>
      <c r="AE228" s="262"/>
      <c r="AF228" s="262"/>
      <c r="AG228" s="262"/>
      <c r="AH228" s="262"/>
      <c r="AI228" s="262"/>
    </row>
    <row r="229" spans="17:35" ht="13.5" customHeight="1">
      <c r="Q229" s="1"/>
      <c r="R229" s="75"/>
      <c r="S229" s="75"/>
      <c r="T229" s="190"/>
      <c r="U229" s="150"/>
      <c r="V229" s="110"/>
      <c r="W229" s="262"/>
      <c r="X229" s="262"/>
      <c r="Y229" s="262"/>
      <c r="Z229" s="262"/>
      <c r="AA229" s="262"/>
      <c r="AB229" s="262"/>
      <c r="AC229" s="262"/>
      <c r="AD229" s="262"/>
      <c r="AE229" s="262"/>
      <c r="AF229" s="262"/>
      <c r="AG229" s="262"/>
      <c r="AH229" s="262"/>
      <c r="AI229" s="262"/>
    </row>
    <row r="230" spans="17:35" ht="13.5" customHeight="1">
      <c r="Q230" s="1"/>
      <c r="R230" s="75"/>
      <c r="S230" s="75"/>
      <c r="T230" s="75"/>
      <c r="U230" s="150"/>
      <c r="V230" s="110"/>
      <c r="W230" s="262"/>
      <c r="X230" s="262"/>
      <c r="Y230" s="262"/>
      <c r="Z230" s="262"/>
      <c r="AA230" s="262"/>
      <c r="AB230" s="262"/>
      <c r="AC230" s="262"/>
      <c r="AD230" s="262"/>
      <c r="AE230" s="262"/>
      <c r="AF230" s="262"/>
      <c r="AG230" s="262"/>
      <c r="AH230" s="262"/>
      <c r="AI230" s="262"/>
    </row>
    <row r="231" spans="17:35" ht="13.5" customHeight="1">
      <c r="Q231" s="1"/>
      <c r="R231" s="75"/>
      <c r="S231" s="75"/>
      <c r="T231" s="141"/>
      <c r="U231" s="150"/>
      <c r="V231" s="110"/>
      <c r="W231" s="262"/>
      <c r="X231" s="262"/>
      <c r="Y231" s="262"/>
      <c r="Z231" s="262"/>
      <c r="AA231" s="262"/>
      <c r="AB231" s="262"/>
      <c r="AC231" s="262"/>
      <c r="AD231" s="262"/>
      <c r="AE231" s="262"/>
      <c r="AF231" s="262"/>
      <c r="AG231" s="262"/>
      <c r="AH231" s="262"/>
      <c r="AI231" s="262"/>
    </row>
    <row r="232" spans="17:35" ht="13.5" customHeight="1">
      <c r="Q232" s="1"/>
      <c r="R232" s="75"/>
      <c r="S232" s="75"/>
      <c r="T232" s="141"/>
      <c r="U232" s="150"/>
      <c r="V232" s="59"/>
      <c r="W232" s="262"/>
      <c r="X232" s="262"/>
      <c r="Y232" s="262"/>
      <c r="Z232" s="262"/>
      <c r="AA232" s="262"/>
      <c r="AB232" s="262"/>
      <c r="AC232" s="262"/>
      <c r="AD232" s="262"/>
      <c r="AE232" s="262"/>
      <c r="AF232" s="262"/>
      <c r="AG232" s="262"/>
      <c r="AH232" s="262"/>
      <c r="AI232" s="262"/>
    </row>
    <row r="233" spans="17:35" ht="13.5" customHeight="1">
      <c r="Q233" s="1"/>
      <c r="R233" s="75"/>
      <c r="S233" s="75"/>
      <c r="T233" s="141"/>
      <c r="U233" s="263"/>
      <c r="V233" s="59"/>
      <c r="W233" s="262"/>
      <c r="X233" s="262"/>
      <c r="Y233" s="262"/>
      <c r="Z233" s="262"/>
      <c r="AA233" s="262"/>
      <c r="AB233" s="262"/>
      <c r="AC233" s="262"/>
      <c r="AD233" s="262"/>
      <c r="AE233" s="262"/>
      <c r="AF233" s="262"/>
      <c r="AG233" s="262"/>
      <c r="AH233" s="262"/>
      <c r="AI233" s="262"/>
    </row>
    <row r="234" spans="17:35" ht="13.5" customHeight="1">
      <c r="Q234" s="1"/>
      <c r="R234" s="75"/>
      <c r="S234" s="75"/>
      <c r="T234" s="75"/>
      <c r="U234" s="150"/>
      <c r="V234" s="59"/>
      <c r="W234" s="262"/>
      <c r="X234" s="262"/>
      <c r="Y234" s="262"/>
      <c r="Z234" s="262"/>
      <c r="AA234" s="262"/>
      <c r="AB234" s="262"/>
      <c r="AC234" s="262"/>
      <c r="AD234" s="262"/>
      <c r="AE234" s="262"/>
      <c r="AF234" s="262"/>
      <c r="AG234" s="262"/>
      <c r="AH234" s="262"/>
      <c r="AI234" s="262"/>
    </row>
    <row r="235" spans="17:35" ht="13.5" customHeight="1">
      <c r="Q235" s="1"/>
      <c r="R235" s="75"/>
      <c r="S235" s="75"/>
      <c r="T235" s="141"/>
      <c r="U235" s="150"/>
      <c r="V235" s="59"/>
      <c r="W235" s="262"/>
      <c r="X235" s="262"/>
      <c r="Y235" s="262"/>
      <c r="Z235" s="262"/>
      <c r="AA235" s="262"/>
      <c r="AB235" s="262"/>
      <c r="AC235" s="262"/>
      <c r="AD235" s="262"/>
      <c r="AE235" s="262"/>
      <c r="AF235" s="262"/>
      <c r="AG235" s="262"/>
      <c r="AH235" s="262"/>
      <c r="AI235" s="262"/>
    </row>
    <row r="236" spans="17:35" ht="13.5" customHeight="1">
      <c r="Q236" s="1"/>
      <c r="R236" s="75"/>
      <c r="S236" s="75"/>
      <c r="T236" s="75"/>
      <c r="U236" s="150"/>
      <c r="V236" s="59"/>
      <c r="W236" s="262"/>
      <c r="X236" s="262"/>
      <c r="Y236" s="262"/>
      <c r="Z236" s="262"/>
      <c r="AA236" s="262"/>
      <c r="AB236" s="262"/>
      <c r="AC236" s="262"/>
      <c r="AD236" s="262"/>
      <c r="AE236" s="262"/>
      <c r="AF236" s="262"/>
      <c r="AG236" s="262"/>
      <c r="AH236" s="262"/>
      <c r="AI236" s="262"/>
    </row>
    <row r="237" spans="17:35" ht="13.5" customHeight="1">
      <c r="Q237" s="1"/>
      <c r="R237" s="75"/>
      <c r="S237" s="75"/>
      <c r="T237" s="86"/>
      <c r="U237" s="150"/>
      <c r="V237" s="59"/>
      <c r="W237" s="262"/>
      <c r="X237" s="262"/>
      <c r="Y237" s="262"/>
      <c r="Z237" s="262"/>
      <c r="AA237" s="262"/>
      <c r="AB237" s="262"/>
      <c r="AC237" s="262"/>
      <c r="AD237" s="262"/>
      <c r="AE237" s="262"/>
      <c r="AF237" s="262"/>
      <c r="AG237" s="262"/>
      <c r="AH237" s="262"/>
      <c r="AI237" s="262"/>
    </row>
    <row r="238" spans="17:35" ht="13.5" customHeight="1">
      <c r="Q238" s="1"/>
      <c r="R238" s="75"/>
      <c r="S238" s="75"/>
      <c r="T238" s="75"/>
      <c r="U238" s="150"/>
      <c r="V238" s="59"/>
      <c r="W238" s="262"/>
      <c r="X238" s="262"/>
      <c r="Y238" s="262"/>
      <c r="Z238" s="262"/>
      <c r="AA238" s="262"/>
      <c r="AB238" s="262"/>
      <c r="AC238" s="262"/>
      <c r="AD238" s="262"/>
      <c r="AE238" s="262"/>
      <c r="AF238" s="262"/>
      <c r="AG238" s="262"/>
      <c r="AH238" s="262"/>
      <c r="AI238" s="262"/>
    </row>
    <row r="239" spans="17:35" ht="13.5" customHeight="1">
      <c r="Q239" s="1"/>
      <c r="R239" s="75"/>
      <c r="S239" s="75"/>
      <c r="T239" s="141"/>
      <c r="U239" s="150"/>
      <c r="V239" s="110"/>
      <c r="W239" s="262"/>
      <c r="X239" s="262"/>
      <c r="Y239" s="262"/>
      <c r="Z239" s="262"/>
      <c r="AA239" s="262"/>
      <c r="AB239" s="262"/>
      <c r="AC239" s="262"/>
      <c r="AD239" s="262"/>
      <c r="AE239" s="262"/>
      <c r="AF239" s="262"/>
      <c r="AG239" s="262"/>
      <c r="AH239" s="262"/>
      <c r="AI239" s="262"/>
    </row>
    <row r="240" spans="17:35" ht="13.5" customHeight="1">
      <c r="Q240" s="1"/>
      <c r="R240" s="75"/>
      <c r="S240" s="75"/>
      <c r="T240" s="141"/>
      <c r="U240" s="150"/>
      <c r="V240" s="59"/>
      <c r="W240" s="262"/>
      <c r="X240" s="262"/>
      <c r="Y240" s="262"/>
      <c r="Z240" s="262"/>
      <c r="AA240" s="262"/>
      <c r="AB240" s="262"/>
      <c r="AC240" s="262"/>
      <c r="AD240" s="262"/>
      <c r="AE240" s="262"/>
      <c r="AF240" s="262"/>
      <c r="AG240" s="262"/>
      <c r="AH240" s="262"/>
      <c r="AI240" s="262"/>
    </row>
    <row r="241" spans="17:35" ht="13.5" customHeight="1">
      <c r="Q241" s="1"/>
      <c r="R241" s="75"/>
      <c r="S241" s="75"/>
      <c r="T241" s="141"/>
      <c r="U241" s="150"/>
      <c r="V241" s="59"/>
      <c r="W241" s="262"/>
      <c r="X241" s="262"/>
      <c r="Y241" s="262"/>
      <c r="Z241" s="262"/>
      <c r="AA241" s="262"/>
      <c r="AB241" s="262"/>
      <c r="AC241" s="262"/>
      <c r="AD241" s="262"/>
      <c r="AE241" s="262"/>
      <c r="AF241" s="262"/>
      <c r="AG241" s="262"/>
      <c r="AH241" s="262"/>
      <c r="AI241" s="262"/>
    </row>
    <row r="242" spans="17:35" ht="13.5" customHeight="1">
      <c r="Q242" s="1"/>
      <c r="R242" s="75"/>
      <c r="S242" s="75"/>
      <c r="T242" s="141"/>
      <c r="U242" s="150"/>
      <c r="V242" s="59"/>
      <c r="W242" s="262"/>
      <c r="X242" s="262"/>
      <c r="Y242" s="262"/>
      <c r="Z242" s="262"/>
      <c r="AA242" s="262"/>
      <c r="AB242" s="262"/>
      <c r="AC242" s="262"/>
      <c r="AD242" s="262"/>
      <c r="AE242" s="262"/>
      <c r="AF242" s="262"/>
      <c r="AG242" s="262"/>
      <c r="AH242" s="262"/>
      <c r="AI242" s="262"/>
    </row>
    <row r="243" spans="17:35" ht="13.5" customHeight="1">
      <c r="Q243" s="1"/>
      <c r="R243" s="75"/>
      <c r="S243" s="75"/>
      <c r="T243" s="141"/>
      <c r="U243" s="150"/>
      <c r="V243" s="110"/>
      <c r="W243" s="262"/>
      <c r="X243" s="262"/>
      <c r="Y243" s="262"/>
      <c r="Z243" s="262"/>
      <c r="AA243" s="262"/>
      <c r="AB243" s="262"/>
      <c r="AC243" s="262"/>
      <c r="AD243" s="262"/>
      <c r="AE243" s="262"/>
      <c r="AF243" s="262"/>
      <c r="AG243" s="262"/>
      <c r="AH243" s="262"/>
      <c r="AI243" s="262"/>
    </row>
    <row r="244" spans="17:35" ht="13.5" customHeight="1">
      <c r="Q244" s="1"/>
      <c r="R244" s="75"/>
      <c r="S244" s="75"/>
      <c r="T244" s="75"/>
      <c r="U244" s="150"/>
      <c r="V244" s="59"/>
      <c r="W244" s="262"/>
      <c r="X244" s="262"/>
      <c r="Y244" s="262"/>
      <c r="Z244" s="262"/>
      <c r="AA244" s="262"/>
      <c r="AB244" s="262"/>
      <c r="AC244" s="262"/>
      <c r="AD244" s="262"/>
      <c r="AE244" s="262"/>
      <c r="AF244" s="262"/>
      <c r="AG244" s="262"/>
      <c r="AH244" s="262"/>
      <c r="AI244" s="262"/>
    </row>
    <row r="245" spans="17:35" ht="13.5" customHeight="1">
      <c r="Q245" s="1"/>
      <c r="R245" s="75"/>
      <c r="S245" s="75"/>
      <c r="T245" s="86"/>
      <c r="U245" s="263"/>
      <c r="V245" s="59"/>
      <c r="W245" s="262"/>
      <c r="X245" s="262"/>
      <c r="Y245" s="262"/>
      <c r="Z245" s="262"/>
      <c r="AA245" s="262"/>
      <c r="AB245" s="262"/>
      <c r="AC245" s="262"/>
      <c r="AD245" s="262"/>
      <c r="AE245" s="262"/>
      <c r="AF245" s="262"/>
      <c r="AG245" s="262"/>
      <c r="AH245" s="262"/>
      <c r="AI245" s="262"/>
    </row>
    <row r="246" spans="17:35" ht="13.5" customHeight="1">
      <c r="Q246" s="1"/>
      <c r="R246" s="75"/>
      <c r="S246" s="75"/>
      <c r="T246" s="75"/>
      <c r="U246" s="150"/>
      <c r="V246" s="59"/>
      <c r="W246" s="262"/>
      <c r="X246" s="262"/>
      <c r="Y246" s="262"/>
      <c r="Z246" s="262"/>
      <c r="AA246" s="262"/>
      <c r="AB246" s="262"/>
      <c r="AC246" s="262"/>
      <c r="AD246" s="262"/>
      <c r="AE246" s="262"/>
      <c r="AF246" s="262"/>
      <c r="AG246" s="262"/>
      <c r="AH246" s="262"/>
      <c r="AI246" s="262"/>
    </row>
    <row r="247" spans="17:35" ht="13.5" customHeight="1">
      <c r="Q247" s="1"/>
      <c r="R247" s="1"/>
      <c r="S247" s="1"/>
      <c r="T247" s="1"/>
      <c r="U247" s="1"/>
      <c r="V247" s="1"/>
      <c r="W247" s="262"/>
      <c r="X247" s="262"/>
      <c r="Y247" s="262"/>
      <c r="Z247" s="262"/>
      <c r="AA247" s="262"/>
      <c r="AB247" s="262"/>
      <c r="AC247" s="262"/>
      <c r="AD247" s="262"/>
      <c r="AE247" s="262"/>
      <c r="AF247" s="262"/>
      <c r="AG247" s="262"/>
      <c r="AH247" s="262"/>
      <c r="AI247" s="262"/>
    </row>
    <row r="248" spans="17:35" ht="13.5" customHeight="1">
      <c r="Q248" s="1"/>
      <c r="R248" s="1"/>
      <c r="S248" s="1"/>
      <c r="T248" s="1"/>
      <c r="U248" s="1"/>
      <c r="V248" s="1"/>
      <c r="W248" s="262"/>
      <c r="X248" s="262"/>
      <c r="Y248" s="262"/>
      <c r="Z248" s="262"/>
      <c r="AA248" s="262"/>
      <c r="AB248" s="262"/>
      <c r="AC248" s="262"/>
      <c r="AD248" s="262"/>
      <c r="AE248" s="262"/>
      <c r="AF248" s="262"/>
      <c r="AG248" s="262"/>
      <c r="AH248" s="262"/>
      <c r="AI248" s="262"/>
    </row>
    <row r="249" spans="17:35" ht="13.5" customHeight="1">
      <c r="Q249" s="1"/>
      <c r="R249" s="184"/>
      <c r="S249" s="185"/>
      <c r="T249" s="185"/>
      <c r="U249" s="150"/>
      <c r="V249" s="59"/>
      <c r="W249" s="262"/>
      <c r="X249" s="262"/>
      <c r="Y249" s="262"/>
      <c r="Z249" s="262"/>
      <c r="AA249" s="262"/>
      <c r="AB249" s="262"/>
      <c r="AC249" s="262"/>
      <c r="AD249" s="262"/>
      <c r="AE249" s="262"/>
      <c r="AF249" s="262"/>
      <c r="AG249" s="262"/>
      <c r="AH249" s="262"/>
      <c r="AI249" s="262"/>
    </row>
    <row r="250" spans="17:35" ht="13.5" customHeight="1">
      <c r="Q250" s="1"/>
      <c r="R250" s="184"/>
      <c r="S250" s="75"/>
      <c r="T250" s="149"/>
      <c r="U250" s="150"/>
      <c r="V250" s="59"/>
      <c r="W250" s="262"/>
      <c r="X250" s="262"/>
      <c r="Y250" s="262"/>
      <c r="Z250" s="262"/>
      <c r="AA250" s="262"/>
      <c r="AB250" s="262"/>
      <c r="AC250" s="262"/>
      <c r="AD250" s="262"/>
      <c r="AE250" s="262"/>
      <c r="AF250" s="262"/>
      <c r="AG250" s="262"/>
      <c r="AH250" s="262"/>
      <c r="AI250" s="262"/>
    </row>
    <row r="251" spans="17:35" ht="13.5" customHeight="1">
      <c r="Q251" s="1"/>
      <c r="R251" s="184"/>
      <c r="S251" s="189"/>
      <c r="T251" s="190"/>
      <c r="U251" s="150"/>
      <c r="V251" s="110"/>
      <c r="W251" s="262"/>
      <c r="X251" s="262"/>
      <c r="Y251" s="262"/>
      <c r="Z251" s="262"/>
      <c r="AA251" s="262"/>
      <c r="AB251" s="262"/>
      <c r="AC251" s="262"/>
      <c r="AD251" s="262"/>
      <c r="AE251" s="262"/>
      <c r="AF251" s="262"/>
      <c r="AG251" s="262"/>
      <c r="AH251" s="262"/>
      <c r="AI251" s="262"/>
    </row>
    <row r="252" spans="17:35" ht="13.5" customHeight="1">
      <c r="Q252" s="1"/>
      <c r="R252" s="184"/>
      <c r="S252" s="75"/>
      <c r="T252" s="149"/>
      <c r="U252" s="150"/>
      <c r="V252" s="110"/>
      <c r="W252" s="262"/>
      <c r="X252" s="262"/>
      <c r="Y252" s="262"/>
      <c r="Z252" s="262"/>
      <c r="AA252" s="262"/>
      <c r="AB252" s="262"/>
      <c r="AC252" s="262"/>
      <c r="AD252" s="262"/>
      <c r="AE252" s="262"/>
      <c r="AF252" s="262"/>
      <c r="AG252" s="262"/>
      <c r="AH252" s="262"/>
      <c r="AI252" s="262"/>
    </row>
    <row r="253" spans="17:35" ht="13.5" customHeight="1">
      <c r="Q253" s="1"/>
      <c r="R253" s="184"/>
      <c r="S253" s="189"/>
      <c r="T253" s="190"/>
      <c r="U253" s="150"/>
      <c r="V253" s="110"/>
      <c r="W253" s="262"/>
      <c r="X253" s="262"/>
      <c r="Y253" s="262"/>
      <c r="Z253" s="262"/>
      <c r="AA253" s="262"/>
      <c r="AB253" s="262"/>
      <c r="AC253" s="262"/>
      <c r="AD253" s="262"/>
      <c r="AE253" s="262"/>
      <c r="AF253" s="262"/>
      <c r="AG253" s="262"/>
      <c r="AH253" s="262"/>
      <c r="AI253" s="262"/>
    </row>
    <row r="254" spans="17:35" ht="13.5" customHeight="1">
      <c r="Q254" s="1"/>
      <c r="R254" s="184"/>
      <c r="S254" s="190"/>
      <c r="T254" s="190"/>
      <c r="U254" s="150"/>
      <c r="V254" s="110"/>
      <c r="W254" s="262"/>
      <c r="X254" s="262"/>
      <c r="Y254" s="262"/>
      <c r="Z254" s="262"/>
      <c r="AA254" s="262"/>
      <c r="AB254" s="262"/>
      <c r="AC254" s="262"/>
      <c r="AD254" s="262"/>
      <c r="AE254" s="262"/>
      <c r="AF254" s="262"/>
      <c r="AG254" s="262"/>
      <c r="AH254" s="262"/>
      <c r="AI254" s="262"/>
    </row>
    <row r="255" spans="17:35" ht="13.5" customHeight="1">
      <c r="Q255" s="1"/>
      <c r="R255" s="184"/>
      <c r="S255" s="190"/>
      <c r="T255" s="190"/>
      <c r="U255" s="150"/>
      <c r="V255" s="110"/>
      <c r="W255" s="262"/>
      <c r="X255" s="262"/>
      <c r="Y255" s="262"/>
      <c r="Z255" s="262"/>
      <c r="AA255" s="262"/>
      <c r="AB255" s="262"/>
      <c r="AC255" s="262"/>
      <c r="AD255" s="262"/>
      <c r="AE255" s="262"/>
      <c r="AF255" s="262"/>
      <c r="AG255" s="262"/>
      <c r="AH255" s="262"/>
      <c r="AI255" s="262"/>
    </row>
    <row r="256" spans="17:35" ht="13.5" customHeight="1">
      <c r="Q256" s="1"/>
      <c r="R256" s="184"/>
      <c r="S256" s="75"/>
      <c r="T256" s="141"/>
      <c r="U256" s="150"/>
      <c r="V256" s="59"/>
      <c r="W256" s="262"/>
      <c r="X256" s="262"/>
      <c r="Y256" s="262"/>
      <c r="Z256" s="262"/>
      <c r="AA256" s="262"/>
      <c r="AB256" s="262"/>
      <c r="AC256" s="262"/>
      <c r="AD256" s="262"/>
      <c r="AE256" s="262"/>
      <c r="AF256" s="262"/>
      <c r="AG256" s="262"/>
      <c r="AH256" s="262"/>
      <c r="AI256" s="262"/>
    </row>
    <row r="257" spans="17:35" ht="13.5" customHeight="1"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264"/>
    </row>
    <row r="258" spans="17:34" ht="13.5" customHeight="1"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7:34" ht="13.5" customHeight="1"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7:35" ht="13.5" customHeight="1">
      <c r="Q260" s="1"/>
      <c r="R260" s="256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</row>
    <row r="261" spans="17:35" ht="13.5" customHeight="1">
      <c r="Q261" s="1"/>
      <c r="R261" s="11"/>
      <c r="S261" s="257"/>
      <c r="T261" s="257"/>
      <c r="U261" s="257"/>
      <c r="V261" s="257"/>
      <c r="W261" s="258"/>
      <c r="X261" s="11"/>
      <c r="Y261" s="257"/>
      <c r="Z261" s="257"/>
      <c r="AA261" s="257"/>
      <c r="AB261" s="257"/>
      <c r="AC261" s="257"/>
      <c r="AD261" s="257"/>
      <c r="AE261" s="257"/>
      <c r="AF261" s="257"/>
      <c r="AG261" s="257"/>
      <c r="AH261" s="257"/>
      <c r="AI261" s="17"/>
    </row>
    <row r="262" spans="17:35" ht="13.5" customHeight="1">
      <c r="Q262" s="1"/>
      <c r="R262" s="75"/>
      <c r="S262" s="75"/>
      <c r="T262" s="75"/>
      <c r="U262" s="260"/>
      <c r="V262" s="75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</row>
    <row r="263" spans="17:35" ht="13.5" customHeight="1">
      <c r="Q263" s="1"/>
      <c r="R263" s="75"/>
      <c r="S263" s="75"/>
      <c r="T263" s="75"/>
      <c r="U263" s="75"/>
      <c r="V263" s="75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</row>
    <row r="264" spans="17:35" ht="13.5" customHeight="1">
      <c r="Q264" s="1"/>
      <c r="R264" s="75"/>
      <c r="S264" s="86"/>
      <c r="T264" s="86"/>
      <c r="U264" s="150"/>
      <c r="V264" s="59"/>
      <c r="W264" s="262"/>
      <c r="X264" s="262"/>
      <c r="Y264" s="262"/>
      <c r="Z264" s="262"/>
      <c r="AA264" s="262"/>
      <c r="AB264" s="262"/>
      <c r="AC264" s="262"/>
      <c r="AD264" s="262"/>
      <c r="AE264" s="262"/>
      <c r="AF264" s="262"/>
      <c r="AG264" s="262"/>
      <c r="AH264" s="262"/>
      <c r="AI264" s="262"/>
    </row>
    <row r="265" spans="17:35" ht="13.5" customHeight="1">
      <c r="Q265" s="1"/>
      <c r="R265" s="75"/>
      <c r="S265" s="75"/>
      <c r="T265" s="75"/>
      <c r="U265" s="150"/>
      <c r="V265" s="59"/>
      <c r="W265" s="262"/>
      <c r="X265" s="262"/>
      <c r="Y265" s="262"/>
      <c r="Z265" s="262"/>
      <c r="AA265" s="262"/>
      <c r="AB265" s="262"/>
      <c r="AC265" s="262"/>
      <c r="AD265" s="262"/>
      <c r="AE265" s="262"/>
      <c r="AF265" s="262"/>
      <c r="AG265" s="262"/>
      <c r="AH265" s="262"/>
      <c r="AI265" s="262"/>
    </row>
    <row r="266" spans="17:35" ht="13.5" customHeight="1">
      <c r="Q266" s="1"/>
      <c r="R266" s="75"/>
      <c r="S266" s="75"/>
      <c r="T266" s="86"/>
      <c r="U266" s="150"/>
      <c r="V266" s="59"/>
      <c r="W266" s="262"/>
      <c r="X266" s="262"/>
      <c r="Y266" s="262"/>
      <c r="Z266" s="262"/>
      <c r="AA266" s="262"/>
      <c r="AB266" s="262"/>
      <c r="AC266" s="262"/>
      <c r="AD266" s="262"/>
      <c r="AE266" s="262"/>
      <c r="AF266" s="262"/>
      <c r="AG266" s="262"/>
      <c r="AH266" s="262"/>
      <c r="AI266" s="262"/>
    </row>
    <row r="267" spans="17:35" ht="13.5" customHeight="1">
      <c r="Q267" s="1"/>
      <c r="R267" s="75"/>
      <c r="S267" s="75"/>
      <c r="T267" s="75"/>
      <c r="U267" s="150"/>
      <c r="V267" s="59"/>
      <c r="W267" s="262"/>
      <c r="X267" s="262"/>
      <c r="Y267" s="262"/>
      <c r="Z267" s="262"/>
      <c r="AA267" s="262"/>
      <c r="AB267" s="262"/>
      <c r="AC267" s="262"/>
      <c r="AD267" s="262"/>
      <c r="AE267" s="262"/>
      <c r="AF267" s="262"/>
      <c r="AG267" s="262"/>
      <c r="AH267" s="262"/>
      <c r="AI267" s="262"/>
    </row>
    <row r="268" spans="17:35" ht="13.5" customHeight="1">
      <c r="Q268" s="1"/>
      <c r="R268" s="75"/>
      <c r="S268" s="75"/>
      <c r="T268" s="141"/>
      <c r="U268" s="150"/>
      <c r="V268" s="59"/>
      <c r="W268" s="262"/>
      <c r="X268" s="262"/>
      <c r="Y268" s="262"/>
      <c r="Z268" s="262"/>
      <c r="AA268" s="262"/>
      <c r="AB268" s="262"/>
      <c r="AC268" s="262"/>
      <c r="AD268" s="262"/>
      <c r="AE268" s="262"/>
      <c r="AF268" s="262"/>
      <c r="AG268" s="262"/>
      <c r="AH268" s="262"/>
      <c r="AI268" s="262"/>
    </row>
    <row r="269" spans="17:35" ht="13.5" customHeight="1">
      <c r="Q269" s="1"/>
      <c r="R269" s="75"/>
      <c r="S269" s="75"/>
      <c r="T269" s="75"/>
      <c r="U269" s="150"/>
      <c r="V269" s="59"/>
      <c r="W269" s="262"/>
      <c r="X269" s="262"/>
      <c r="Y269" s="262"/>
      <c r="Z269" s="262"/>
      <c r="AA269" s="262"/>
      <c r="AB269" s="262"/>
      <c r="AC269" s="262"/>
      <c r="AD269" s="262"/>
      <c r="AE269" s="262"/>
      <c r="AF269" s="262"/>
      <c r="AG269" s="262"/>
      <c r="AH269" s="262"/>
      <c r="AI269" s="262"/>
    </row>
    <row r="270" spans="17:35" ht="13.5" customHeight="1">
      <c r="Q270" s="1"/>
      <c r="R270" s="75"/>
      <c r="S270" s="75"/>
      <c r="T270" s="190"/>
      <c r="U270" s="150"/>
      <c r="V270" s="110"/>
      <c r="W270" s="262"/>
      <c r="X270" s="262"/>
      <c r="Y270" s="262"/>
      <c r="Z270" s="262"/>
      <c r="AA270" s="262"/>
      <c r="AB270" s="262"/>
      <c r="AC270" s="262"/>
      <c r="AD270" s="262"/>
      <c r="AE270" s="262"/>
      <c r="AF270" s="262"/>
      <c r="AG270" s="262"/>
      <c r="AH270" s="262"/>
      <c r="AI270" s="262"/>
    </row>
    <row r="271" spans="17:35" ht="13.5" customHeight="1">
      <c r="Q271" s="1"/>
      <c r="R271" s="75"/>
      <c r="S271" s="75"/>
      <c r="T271" s="75"/>
      <c r="U271" s="150"/>
      <c r="V271" s="110"/>
      <c r="W271" s="262"/>
      <c r="X271" s="262"/>
      <c r="Y271" s="262"/>
      <c r="Z271" s="262"/>
      <c r="AA271" s="262"/>
      <c r="AB271" s="262"/>
      <c r="AC271" s="262"/>
      <c r="AD271" s="262"/>
      <c r="AE271" s="262"/>
      <c r="AF271" s="262"/>
      <c r="AG271" s="262"/>
      <c r="AH271" s="262"/>
      <c r="AI271" s="262"/>
    </row>
    <row r="272" spans="17:35" ht="13.5" customHeight="1">
      <c r="Q272" s="1"/>
      <c r="R272" s="75"/>
      <c r="S272" s="75"/>
      <c r="T272" s="141"/>
      <c r="U272" s="150"/>
      <c r="V272" s="110"/>
      <c r="W272" s="262"/>
      <c r="X272" s="262"/>
      <c r="Y272" s="262"/>
      <c r="Z272" s="262"/>
      <c r="AA272" s="262"/>
      <c r="AB272" s="262"/>
      <c r="AC272" s="262"/>
      <c r="AD272" s="262"/>
      <c r="AE272" s="262"/>
      <c r="AF272" s="262"/>
      <c r="AG272" s="262"/>
      <c r="AH272" s="262"/>
      <c r="AI272" s="262"/>
    </row>
    <row r="273" spans="17:35" ht="13.5" customHeight="1">
      <c r="Q273" s="1"/>
      <c r="R273" s="75"/>
      <c r="S273" s="75"/>
      <c r="T273" s="141"/>
      <c r="U273" s="150"/>
      <c r="V273" s="59"/>
      <c r="W273" s="262"/>
      <c r="X273" s="262"/>
      <c r="Y273" s="262"/>
      <c r="Z273" s="262"/>
      <c r="AA273" s="262"/>
      <c r="AB273" s="262"/>
      <c r="AC273" s="262"/>
      <c r="AD273" s="262"/>
      <c r="AE273" s="262"/>
      <c r="AF273" s="262"/>
      <c r="AG273" s="262"/>
      <c r="AH273" s="262"/>
      <c r="AI273" s="262"/>
    </row>
    <row r="274" spans="17:35" ht="13.5" customHeight="1">
      <c r="Q274" s="1"/>
      <c r="R274" s="75"/>
      <c r="S274" s="75"/>
      <c r="T274" s="141"/>
      <c r="U274" s="263"/>
      <c r="V274" s="59"/>
      <c r="W274" s="262"/>
      <c r="X274" s="262"/>
      <c r="Y274" s="262"/>
      <c r="Z274" s="262"/>
      <c r="AA274" s="262"/>
      <c r="AB274" s="262"/>
      <c r="AC274" s="262"/>
      <c r="AD274" s="262"/>
      <c r="AE274" s="262"/>
      <c r="AF274" s="262"/>
      <c r="AG274" s="262"/>
      <c r="AH274" s="262"/>
      <c r="AI274" s="262"/>
    </row>
    <row r="275" spans="17:35" ht="13.5" customHeight="1">
      <c r="Q275" s="1"/>
      <c r="R275" s="75"/>
      <c r="S275" s="75"/>
      <c r="T275" s="75"/>
      <c r="U275" s="150"/>
      <c r="V275" s="59"/>
      <c r="W275" s="262"/>
      <c r="X275" s="262"/>
      <c r="Y275" s="262"/>
      <c r="Z275" s="262"/>
      <c r="AA275" s="262"/>
      <c r="AB275" s="262"/>
      <c r="AC275" s="262"/>
      <c r="AD275" s="262"/>
      <c r="AE275" s="262"/>
      <c r="AF275" s="262"/>
      <c r="AG275" s="262"/>
      <c r="AH275" s="262"/>
      <c r="AI275" s="262"/>
    </row>
    <row r="276" spans="17:35" ht="13.5" customHeight="1">
      <c r="Q276" s="1"/>
      <c r="R276" s="75"/>
      <c r="S276" s="75"/>
      <c r="T276" s="141"/>
      <c r="U276" s="150"/>
      <c r="V276" s="59"/>
      <c r="W276" s="262"/>
      <c r="X276" s="262"/>
      <c r="Y276" s="262"/>
      <c r="Z276" s="262"/>
      <c r="AA276" s="262"/>
      <c r="AB276" s="262"/>
      <c r="AC276" s="262"/>
      <c r="AD276" s="262"/>
      <c r="AE276" s="262"/>
      <c r="AF276" s="262"/>
      <c r="AG276" s="262"/>
      <c r="AH276" s="262"/>
      <c r="AI276" s="262"/>
    </row>
    <row r="277" spans="17:35" ht="13.5" customHeight="1">
      <c r="Q277" s="1"/>
      <c r="R277" s="75"/>
      <c r="S277" s="75"/>
      <c r="T277" s="75"/>
      <c r="U277" s="150"/>
      <c r="V277" s="59"/>
      <c r="W277" s="262"/>
      <c r="X277" s="262"/>
      <c r="Y277" s="262"/>
      <c r="Z277" s="262"/>
      <c r="AA277" s="262"/>
      <c r="AB277" s="262"/>
      <c r="AC277" s="262"/>
      <c r="AD277" s="262"/>
      <c r="AE277" s="262"/>
      <c r="AF277" s="262"/>
      <c r="AG277" s="262"/>
      <c r="AH277" s="262"/>
      <c r="AI277" s="262"/>
    </row>
    <row r="278" spans="17:35" ht="13.5" customHeight="1">
      <c r="Q278" s="1"/>
      <c r="R278" s="75"/>
      <c r="S278" s="75"/>
      <c r="T278" s="86"/>
      <c r="U278" s="150"/>
      <c r="V278" s="59"/>
      <c r="W278" s="262"/>
      <c r="X278" s="262"/>
      <c r="Y278" s="262"/>
      <c r="Z278" s="262"/>
      <c r="AA278" s="262"/>
      <c r="AB278" s="262"/>
      <c r="AC278" s="262"/>
      <c r="AD278" s="262"/>
      <c r="AE278" s="262"/>
      <c r="AF278" s="262"/>
      <c r="AG278" s="262"/>
      <c r="AH278" s="262"/>
      <c r="AI278" s="262"/>
    </row>
    <row r="279" spans="17:35" ht="13.5" customHeight="1">
      <c r="Q279" s="1"/>
      <c r="R279" s="75"/>
      <c r="S279" s="75"/>
      <c r="T279" s="75"/>
      <c r="U279" s="150"/>
      <c r="V279" s="59"/>
      <c r="W279" s="262"/>
      <c r="X279" s="262"/>
      <c r="Y279" s="262"/>
      <c r="Z279" s="262"/>
      <c r="AA279" s="262"/>
      <c r="AB279" s="262"/>
      <c r="AC279" s="262"/>
      <c r="AD279" s="262"/>
      <c r="AE279" s="262"/>
      <c r="AF279" s="262"/>
      <c r="AG279" s="262"/>
      <c r="AH279" s="262"/>
      <c r="AI279" s="262"/>
    </row>
    <row r="280" spans="17:35" ht="13.5" customHeight="1">
      <c r="Q280" s="1"/>
      <c r="R280" s="75"/>
      <c r="S280" s="75"/>
      <c r="T280" s="141"/>
      <c r="U280" s="150"/>
      <c r="V280" s="110"/>
      <c r="W280" s="262"/>
      <c r="X280" s="262"/>
      <c r="Y280" s="262"/>
      <c r="Z280" s="262"/>
      <c r="AA280" s="262"/>
      <c r="AB280" s="262"/>
      <c r="AC280" s="262"/>
      <c r="AD280" s="262"/>
      <c r="AE280" s="262"/>
      <c r="AF280" s="262"/>
      <c r="AG280" s="262"/>
      <c r="AH280" s="262"/>
      <c r="AI280" s="262"/>
    </row>
    <row r="281" spans="17:35" ht="13.5" customHeight="1">
      <c r="Q281" s="1"/>
      <c r="R281" s="75"/>
      <c r="S281" s="75"/>
      <c r="T281" s="141"/>
      <c r="U281" s="150"/>
      <c r="V281" s="59"/>
      <c r="W281" s="262"/>
      <c r="X281" s="262"/>
      <c r="Y281" s="262"/>
      <c r="Z281" s="262"/>
      <c r="AA281" s="262"/>
      <c r="AB281" s="262"/>
      <c r="AC281" s="262"/>
      <c r="AD281" s="262"/>
      <c r="AE281" s="262"/>
      <c r="AF281" s="262"/>
      <c r="AG281" s="262"/>
      <c r="AH281" s="262"/>
      <c r="AI281" s="262"/>
    </row>
    <row r="282" spans="17:35" ht="13.5" customHeight="1">
      <c r="Q282" s="1"/>
      <c r="R282" s="75"/>
      <c r="S282" s="75"/>
      <c r="T282" s="141"/>
      <c r="U282" s="150"/>
      <c r="V282" s="59"/>
      <c r="W282" s="262"/>
      <c r="X282" s="262"/>
      <c r="Y282" s="262"/>
      <c r="Z282" s="262"/>
      <c r="AA282" s="262"/>
      <c r="AB282" s="262"/>
      <c r="AC282" s="262"/>
      <c r="AD282" s="262"/>
      <c r="AE282" s="262"/>
      <c r="AF282" s="262"/>
      <c r="AG282" s="262"/>
      <c r="AH282" s="262"/>
      <c r="AI282" s="262"/>
    </row>
    <row r="283" spans="17:35" ht="13.5" customHeight="1">
      <c r="Q283" s="1"/>
      <c r="R283" s="75"/>
      <c r="S283" s="75"/>
      <c r="T283" s="141"/>
      <c r="U283" s="150"/>
      <c r="V283" s="59"/>
      <c r="W283" s="262"/>
      <c r="X283" s="262"/>
      <c r="Y283" s="262"/>
      <c r="Z283" s="262"/>
      <c r="AA283" s="262"/>
      <c r="AB283" s="262"/>
      <c r="AC283" s="262"/>
      <c r="AD283" s="262"/>
      <c r="AE283" s="262"/>
      <c r="AF283" s="262"/>
      <c r="AG283" s="262"/>
      <c r="AH283" s="262"/>
      <c r="AI283" s="262"/>
    </row>
    <row r="284" spans="17:35" ht="13.5" customHeight="1">
      <c r="Q284" s="1"/>
      <c r="R284" s="75"/>
      <c r="S284" s="75"/>
      <c r="T284" s="141"/>
      <c r="U284" s="150"/>
      <c r="V284" s="110"/>
      <c r="W284" s="262"/>
      <c r="X284" s="262"/>
      <c r="Y284" s="262"/>
      <c r="Z284" s="262"/>
      <c r="AA284" s="262"/>
      <c r="AB284" s="262"/>
      <c r="AC284" s="262"/>
      <c r="AD284" s="262"/>
      <c r="AE284" s="262"/>
      <c r="AF284" s="262"/>
      <c r="AG284" s="262"/>
      <c r="AH284" s="262"/>
      <c r="AI284" s="262"/>
    </row>
    <row r="285" spans="17:35" ht="13.5" customHeight="1">
      <c r="Q285" s="1"/>
      <c r="R285" s="75"/>
      <c r="S285" s="75"/>
      <c r="T285" s="75"/>
      <c r="U285" s="150"/>
      <c r="V285" s="59"/>
      <c r="W285" s="262"/>
      <c r="X285" s="262"/>
      <c r="Y285" s="262"/>
      <c r="Z285" s="262"/>
      <c r="AA285" s="262"/>
      <c r="AB285" s="262"/>
      <c r="AC285" s="262"/>
      <c r="AD285" s="262"/>
      <c r="AE285" s="262"/>
      <c r="AF285" s="262"/>
      <c r="AG285" s="262"/>
      <c r="AH285" s="262"/>
      <c r="AI285" s="262"/>
    </row>
    <row r="286" spans="17:35" ht="13.5" customHeight="1">
      <c r="Q286" s="1"/>
      <c r="R286" s="75"/>
      <c r="S286" s="75"/>
      <c r="T286" s="86"/>
      <c r="U286" s="263"/>
      <c r="V286" s="59"/>
      <c r="W286" s="262"/>
      <c r="X286" s="262"/>
      <c r="Y286" s="262"/>
      <c r="Z286" s="262"/>
      <c r="AA286" s="262"/>
      <c r="AB286" s="262"/>
      <c r="AC286" s="262"/>
      <c r="AD286" s="262"/>
      <c r="AE286" s="262"/>
      <c r="AF286" s="262"/>
      <c r="AG286" s="262"/>
      <c r="AH286" s="262"/>
      <c r="AI286" s="262"/>
    </row>
    <row r="287" spans="17:35" ht="13.5" customHeight="1">
      <c r="Q287" s="1"/>
      <c r="R287" s="75"/>
      <c r="S287" s="75"/>
      <c r="T287" s="75"/>
      <c r="U287" s="150"/>
      <c r="V287" s="59"/>
      <c r="W287" s="262"/>
      <c r="X287" s="262"/>
      <c r="Y287" s="262"/>
      <c r="Z287" s="262"/>
      <c r="AA287" s="262"/>
      <c r="AB287" s="262"/>
      <c r="AC287" s="262"/>
      <c r="AD287" s="262"/>
      <c r="AE287" s="262"/>
      <c r="AF287" s="262"/>
      <c r="AG287" s="262"/>
      <c r="AH287" s="262"/>
      <c r="AI287" s="262"/>
    </row>
    <row r="288" spans="17:35" ht="13.5" customHeight="1">
      <c r="Q288" s="1"/>
      <c r="R288" s="1"/>
      <c r="S288" s="1"/>
      <c r="T288" s="1"/>
      <c r="U288" s="1"/>
      <c r="V288" s="1"/>
      <c r="W288" s="262"/>
      <c r="X288" s="262"/>
      <c r="Y288" s="262"/>
      <c r="Z288" s="262"/>
      <c r="AA288" s="262"/>
      <c r="AB288" s="262"/>
      <c r="AC288" s="262"/>
      <c r="AD288" s="262"/>
      <c r="AE288" s="262"/>
      <c r="AF288" s="262"/>
      <c r="AG288" s="262"/>
      <c r="AH288" s="262"/>
      <c r="AI288" s="262"/>
    </row>
    <row r="289" spans="17:35" ht="13.5" customHeight="1">
      <c r="Q289" s="1"/>
      <c r="R289" s="1"/>
      <c r="S289" s="1"/>
      <c r="T289" s="1"/>
      <c r="U289" s="1"/>
      <c r="V289" s="1"/>
      <c r="W289" s="262"/>
      <c r="X289" s="262"/>
      <c r="Y289" s="262"/>
      <c r="Z289" s="262"/>
      <c r="AA289" s="262"/>
      <c r="AB289" s="262"/>
      <c r="AC289" s="262"/>
      <c r="AD289" s="262"/>
      <c r="AE289" s="262"/>
      <c r="AF289" s="262"/>
      <c r="AG289" s="262"/>
      <c r="AH289" s="262"/>
      <c r="AI289" s="262"/>
    </row>
    <row r="290" spans="17:35" ht="13.5" customHeight="1">
      <c r="Q290" s="1"/>
      <c r="R290" s="184"/>
      <c r="S290" s="185"/>
      <c r="T290" s="185"/>
      <c r="U290" s="150"/>
      <c r="V290" s="59"/>
      <c r="W290" s="262"/>
      <c r="X290" s="262"/>
      <c r="Y290" s="262"/>
      <c r="Z290" s="262"/>
      <c r="AA290" s="262"/>
      <c r="AB290" s="262"/>
      <c r="AC290" s="262"/>
      <c r="AD290" s="262"/>
      <c r="AE290" s="262"/>
      <c r="AF290" s="262"/>
      <c r="AG290" s="262"/>
      <c r="AH290" s="262"/>
      <c r="AI290" s="262"/>
    </row>
    <row r="291" spans="17:35" ht="13.5" customHeight="1">
      <c r="Q291" s="1"/>
      <c r="R291" s="184"/>
      <c r="S291" s="75"/>
      <c r="T291" s="149"/>
      <c r="U291" s="150"/>
      <c r="V291" s="59"/>
      <c r="W291" s="262"/>
      <c r="X291" s="262"/>
      <c r="Y291" s="262"/>
      <c r="Z291" s="262"/>
      <c r="AA291" s="262"/>
      <c r="AB291" s="262"/>
      <c r="AC291" s="262"/>
      <c r="AD291" s="262"/>
      <c r="AE291" s="262"/>
      <c r="AF291" s="262"/>
      <c r="AG291" s="262"/>
      <c r="AH291" s="262"/>
      <c r="AI291" s="262"/>
    </row>
    <row r="292" spans="17:35" ht="13.5" customHeight="1">
      <c r="Q292" s="1"/>
      <c r="R292" s="184"/>
      <c r="S292" s="189"/>
      <c r="T292" s="190"/>
      <c r="U292" s="150"/>
      <c r="V292" s="110"/>
      <c r="W292" s="262"/>
      <c r="X292" s="262"/>
      <c r="Y292" s="262"/>
      <c r="Z292" s="262"/>
      <c r="AA292" s="262"/>
      <c r="AB292" s="262"/>
      <c r="AC292" s="262"/>
      <c r="AD292" s="262"/>
      <c r="AE292" s="262"/>
      <c r="AF292" s="262"/>
      <c r="AG292" s="262"/>
      <c r="AH292" s="262"/>
      <c r="AI292" s="262"/>
    </row>
    <row r="293" spans="17:35" ht="13.5" customHeight="1">
      <c r="Q293" s="1"/>
      <c r="R293" s="184"/>
      <c r="S293" s="75"/>
      <c r="T293" s="149"/>
      <c r="U293" s="150"/>
      <c r="V293" s="110"/>
      <c r="W293" s="262"/>
      <c r="X293" s="262"/>
      <c r="Y293" s="262"/>
      <c r="Z293" s="262"/>
      <c r="AA293" s="262"/>
      <c r="AB293" s="262"/>
      <c r="AC293" s="262"/>
      <c r="AD293" s="262"/>
      <c r="AE293" s="262"/>
      <c r="AF293" s="262"/>
      <c r="AG293" s="262"/>
      <c r="AH293" s="262"/>
      <c r="AI293" s="262"/>
    </row>
    <row r="294" spans="17:35" ht="13.5" customHeight="1">
      <c r="Q294" s="1"/>
      <c r="R294" s="184"/>
      <c r="S294" s="189"/>
      <c r="T294" s="190"/>
      <c r="U294" s="150"/>
      <c r="V294" s="110"/>
      <c r="W294" s="262"/>
      <c r="X294" s="262"/>
      <c r="Y294" s="262"/>
      <c r="Z294" s="262"/>
      <c r="AA294" s="262"/>
      <c r="AB294" s="262"/>
      <c r="AC294" s="262"/>
      <c r="AD294" s="262"/>
      <c r="AE294" s="262"/>
      <c r="AF294" s="262"/>
      <c r="AG294" s="262"/>
      <c r="AH294" s="262"/>
      <c r="AI294" s="262"/>
    </row>
    <row r="295" spans="17:35" ht="13.5" customHeight="1">
      <c r="Q295" s="1"/>
      <c r="R295" s="184"/>
      <c r="S295" s="190"/>
      <c r="T295" s="190"/>
      <c r="U295" s="150"/>
      <c r="V295" s="110"/>
      <c r="W295" s="262"/>
      <c r="X295" s="262"/>
      <c r="Y295" s="262"/>
      <c r="Z295" s="262"/>
      <c r="AA295" s="262"/>
      <c r="AB295" s="262"/>
      <c r="AC295" s="262"/>
      <c r="AD295" s="262"/>
      <c r="AE295" s="262"/>
      <c r="AF295" s="262"/>
      <c r="AG295" s="262"/>
      <c r="AH295" s="262"/>
      <c r="AI295" s="262"/>
    </row>
    <row r="296" spans="17:35" ht="13.5" customHeight="1">
      <c r="Q296" s="1"/>
      <c r="R296" s="184"/>
      <c r="S296" s="190"/>
      <c r="T296" s="190"/>
      <c r="U296" s="150"/>
      <c r="V296" s="110"/>
      <c r="W296" s="262"/>
      <c r="X296" s="262"/>
      <c r="Y296" s="262"/>
      <c r="Z296" s="262"/>
      <c r="AA296" s="262"/>
      <c r="AB296" s="262"/>
      <c r="AC296" s="262"/>
      <c r="AD296" s="262"/>
      <c r="AE296" s="262"/>
      <c r="AF296" s="262"/>
      <c r="AG296" s="262"/>
      <c r="AH296" s="262"/>
      <c r="AI296" s="262"/>
    </row>
    <row r="297" spans="17:35" ht="13.5" customHeight="1">
      <c r="Q297" s="1"/>
      <c r="R297" s="184"/>
      <c r="S297" s="75"/>
      <c r="T297" s="141"/>
      <c r="U297" s="150"/>
      <c r="V297" s="59"/>
      <c r="W297" s="262"/>
      <c r="X297" s="262"/>
      <c r="Y297" s="262"/>
      <c r="Z297" s="262"/>
      <c r="AA297" s="262"/>
      <c r="AB297" s="262"/>
      <c r="AC297" s="262"/>
      <c r="AD297" s="262"/>
      <c r="AE297" s="262"/>
      <c r="AF297" s="262"/>
      <c r="AG297" s="262"/>
      <c r="AH297" s="262"/>
      <c r="AI297" s="262"/>
    </row>
    <row r="298" spans="17:35" ht="14.25"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264"/>
    </row>
  </sheetData>
  <mergeCells count="12">
    <mergeCell ref="S49:T49"/>
    <mergeCell ref="S163:T163"/>
    <mergeCell ref="R49:R60"/>
    <mergeCell ref="R249:R256"/>
    <mergeCell ref="S249:T249"/>
    <mergeCell ref="S106:T106"/>
    <mergeCell ref="R163:R174"/>
    <mergeCell ref="R106:R117"/>
    <mergeCell ref="R208:R215"/>
    <mergeCell ref="S208:T208"/>
    <mergeCell ref="R290:R297"/>
    <mergeCell ref="S290:T290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5" r:id="rId3"/>
  <rowBreaks count="5" manualBreakCount="5">
    <brk id="63" min="16" max="35" man="1"/>
    <brk id="120" min="16" max="35" man="1"/>
    <brk id="176" max="39" man="1"/>
    <brk id="217" max="39" man="1"/>
    <brk id="258" max="39" man="1"/>
  </rowBreaks>
  <colBreaks count="1" manualBreakCount="1">
    <brk id="16" min="5" max="180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a.shirakura</dc:creator>
  <cp:keywords/>
  <dc:description/>
  <cp:lastModifiedBy>a.shirakura</cp:lastModifiedBy>
  <dcterms:created xsi:type="dcterms:W3CDTF">2011-03-30T06:03:39Z</dcterms:created>
  <dcterms:modified xsi:type="dcterms:W3CDTF">2011-03-30T06:04:00Z</dcterms:modified>
  <cp:category/>
  <cp:version/>
  <cp:contentType/>
  <cp:contentStatus/>
</cp:coreProperties>
</file>